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iya\Desktop\"/>
    </mc:Choice>
  </mc:AlternateContent>
  <bookViews>
    <workbookView xWindow="-15" yWindow="-15" windowWidth="20550" windowHeight="8115" tabRatio="726" activeTab="17"/>
  </bookViews>
  <sheets>
    <sheet name="ANM (3)" sheetId="60" r:id="rId1"/>
    <sheet name="GNM (3)" sheetId="59" r:id="rId2"/>
    <sheet name="Sub-Divisional" sheetId="79" r:id="rId3"/>
    <sheet name="DFID (2)" sheetId="61" r:id="rId4"/>
    <sheet name="PHC TO CHC (Health) (2)" sheetId="62" r:id="rId5"/>
    <sheet name="PHC TO CHC (Single) (2)" sheetId="63" r:id="rId6"/>
    <sheet name="PHC TO CHC (minority) (2)" sheetId="64" r:id="rId7"/>
    <sheet name="APHC (2)" sheetId="65" r:id="rId8"/>
    <sheet name="APHC 23 SHS" sheetId="75" r:id="rId9"/>
    <sheet name="APHC (MSDP)1 (2)" sheetId="66" r:id="rId10"/>
    <sheet name="HSC MINORITY (2)" sheetId="67" r:id="rId11"/>
    <sheet name="Medical college Schm (2)" sheetId="69" r:id="rId12"/>
    <sheet name="HSC SHS1 (2)" sheetId="100" r:id="rId13"/>
    <sheet name="DEIC " sheetId="68" r:id="rId14"/>
    <sheet name="mch " sheetId="93" r:id="rId15"/>
    <sheet name="Trauma Centre" sheetId="83" r:id="rId16"/>
    <sheet name="Staff Quarter" sheetId="81" r:id="rId17"/>
    <sheet name="Eye Bank" sheetId="80" r:id="rId18"/>
  </sheets>
  <definedNames>
    <definedName name="_xlnm._FilterDatabase" localSheetId="0" hidden="1">'ANM (3)'!#REF!</definedName>
    <definedName name="_xlnm._FilterDatabase" localSheetId="7" hidden="1">'APHC (2)'!$B$1:$B$66</definedName>
    <definedName name="_xlnm._FilterDatabase" localSheetId="9" hidden="1">'APHC (MSDP)1 (2)'!$B$1:$B$47</definedName>
    <definedName name="_xlnm._FilterDatabase" localSheetId="8" hidden="1">'APHC 23 SHS'!$B$1:$B$31</definedName>
    <definedName name="_xlnm._FilterDatabase" localSheetId="13" hidden="1">'DEIC '!$B$1:$B$15</definedName>
    <definedName name="_xlnm._FilterDatabase" localSheetId="3" hidden="1">'DFID (2)'!#REF!</definedName>
    <definedName name="_xlnm._FilterDatabase" localSheetId="1" hidden="1">'GNM (3)'!#REF!</definedName>
    <definedName name="_xlnm._FilterDatabase" localSheetId="10" hidden="1">'HSC MINORITY (2)'!$B$1:$B$90</definedName>
    <definedName name="_xlnm._FilterDatabase" localSheetId="12" hidden="1">'HSC SHS1 (2)'!$E$1:$E$22</definedName>
    <definedName name="_xlnm._FilterDatabase" localSheetId="14" hidden="1">'mch '!$B$1:$B$13</definedName>
    <definedName name="_xlnm._FilterDatabase" localSheetId="11" hidden="1">'Medical college Schm (2)'!$B$1:$B$40</definedName>
    <definedName name="_xlnm._FilterDatabase" localSheetId="4" hidden="1">'PHC TO CHC (Health) (2)'!$J$1:$J$45</definedName>
    <definedName name="_xlnm._FilterDatabase" localSheetId="6" hidden="1">'PHC TO CHC (minority) (2)'!$J$1:$J$32</definedName>
    <definedName name="_xlnm._FilterDatabase" localSheetId="5" hidden="1">'PHC TO CHC (Single) (2)'!$B$1:$B$28</definedName>
    <definedName name="_xlnm._FilterDatabase" localSheetId="16" hidden="1">'Staff Quarter'!$B$1:$B$83</definedName>
    <definedName name="_xlnm._FilterDatabase" localSheetId="2" hidden="1">'Sub-Divisional'!$B$1:$B$11</definedName>
    <definedName name="_xlnm._FilterDatabase" localSheetId="15" hidden="1">'Trauma Centre'!$B$1:$B$13</definedName>
    <definedName name="_xlnm.Print_Area" localSheetId="0">'ANM (3)'!$A$1:$O$17</definedName>
    <definedName name="_xlnm.Print_Area" localSheetId="7">'APHC (2)'!$A$1:$O$58</definedName>
    <definedName name="_xlnm.Print_Area" localSheetId="9">'APHC (MSDP)1 (2)'!$A$1:$O$46</definedName>
    <definedName name="_xlnm.Print_Area" localSheetId="8">'APHC 23 SHS'!$A$1:$M$31</definedName>
    <definedName name="_xlnm.Print_Area" localSheetId="13">'DEIC '!$A$1:$O$15</definedName>
    <definedName name="_xlnm.Print_Area" localSheetId="3">'DFID (2)'!$A$1:$O$38</definedName>
    <definedName name="_xlnm.Print_Area" localSheetId="1">'GNM (3)'!$A$1:$O$18</definedName>
    <definedName name="_xlnm.Print_Area" localSheetId="10">'HSC MINORITY (2)'!$A$1:$O$90</definedName>
    <definedName name="_xlnm.Print_Area" localSheetId="12">'HSC SHS1 (2)'!$A$1:$F$22</definedName>
    <definedName name="_xlnm.Print_Area" localSheetId="14">'mch '!$A$1:$O$13</definedName>
    <definedName name="_xlnm.Print_Area" localSheetId="11">'Medical college Schm (2)'!$A$1:$M$40</definedName>
    <definedName name="_xlnm.Print_Area" localSheetId="4">'PHC TO CHC (Health) (2)'!$A$1:$O$45</definedName>
    <definedName name="_xlnm.Print_Area" localSheetId="6">'PHC TO CHC (minority) (2)'!$A$1:$O$32</definedName>
    <definedName name="_xlnm.Print_Area" localSheetId="5">'PHC TO CHC (Single) (2)'!$A$1:$O$22</definedName>
    <definedName name="_xlnm.Print_Area" localSheetId="16">'Staff Quarter'!$A$1:$O$83</definedName>
    <definedName name="_xlnm.Print_Area" localSheetId="2">'Sub-Divisional'!$A$1:$O$11</definedName>
    <definedName name="_xlnm.Print_Titles" localSheetId="0">'ANM (3)'!$5:$6</definedName>
    <definedName name="_xlnm.Print_Titles" localSheetId="7">'APHC (2)'!$1:$3</definedName>
    <definedName name="_xlnm.Print_Titles" localSheetId="9">'APHC (MSDP)1 (2)'!$1:$3</definedName>
    <definedName name="_xlnm.Print_Titles" localSheetId="8">'APHC 23 SHS'!$5:$6</definedName>
    <definedName name="_xlnm.Print_Titles" localSheetId="13">'DEIC '!$1:$3</definedName>
    <definedName name="_xlnm.Print_Titles" localSheetId="3">'DFID (2)'!$5:$6</definedName>
    <definedName name="_xlnm.Print_Titles" localSheetId="1">'GNM (3)'!$5:$6</definedName>
    <definedName name="_xlnm.Print_Titles" localSheetId="10">'HSC MINORITY (2)'!$1:$3</definedName>
    <definedName name="_xlnm.Print_Titles" localSheetId="14">'mch '!$1:$3</definedName>
    <definedName name="_xlnm.Print_Titles" localSheetId="11">'Medical college Schm (2)'!$1:$5</definedName>
    <definedName name="_xlnm.Print_Titles" localSheetId="4">'PHC TO CHC (Health) (2)'!$5:$6</definedName>
    <definedName name="_xlnm.Print_Titles" localSheetId="6">'PHC TO CHC (minority) (2)'!$5:$6</definedName>
    <definedName name="_xlnm.Print_Titles" localSheetId="5">'PHC TO CHC (Single) (2)'!$5:$6</definedName>
    <definedName name="_xlnm.Print_Titles" localSheetId="16">'Staff Quarter'!$6:$7</definedName>
  </definedNames>
  <calcPr calcId="152511"/>
</workbook>
</file>

<file path=xl/calcChain.xml><?xml version="1.0" encoding="utf-8"?>
<calcChain xmlns="http://schemas.openxmlformats.org/spreadsheetml/2006/main">
  <c r="G18" i="59" l="1"/>
  <c r="D18" i="59"/>
  <c r="L14" i="59"/>
  <c r="C22" i="100"/>
  <c r="D31" i="75" l="1"/>
  <c r="D83" i="81"/>
  <c r="G11" i="79"/>
  <c r="L13" i="93"/>
  <c r="L15" i="68"/>
  <c r="G15" i="68"/>
  <c r="D15" i="68"/>
  <c r="G13" i="93" l="1"/>
  <c r="D13" i="93"/>
  <c r="D11" i="80" l="1"/>
  <c r="L29" i="62" l="1"/>
  <c r="L15" i="62"/>
  <c r="D11" i="79"/>
  <c r="D57" i="65" l="1"/>
  <c r="L72" i="67" l="1"/>
  <c r="F3" i="60" l="1"/>
  <c r="L90" i="67" l="1"/>
  <c r="G90" i="67"/>
  <c r="L10" i="66"/>
  <c r="L5" i="66"/>
  <c r="L4" i="66"/>
  <c r="L46" i="66" l="1"/>
  <c r="L23" i="65"/>
  <c r="L18" i="65"/>
  <c r="L17" i="65"/>
  <c r="L14" i="65"/>
  <c r="L7" i="65"/>
  <c r="L6" i="65"/>
  <c r="L4" i="65"/>
  <c r="L12" i="64"/>
  <c r="L32" i="64" s="1"/>
  <c r="F3" i="64" s="1"/>
  <c r="L10" i="63"/>
  <c r="L7" i="63"/>
  <c r="G22" i="63"/>
  <c r="D22" i="63"/>
  <c r="D3" i="63" s="1"/>
  <c r="L11" i="62"/>
  <c r="L10" i="62"/>
  <c r="L37" i="61"/>
  <c r="L28" i="61"/>
  <c r="L27" i="61"/>
  <c r="L26" i="61"/>
  <c r="L11" i="61"/>
  <c r="D12" i="61"/>
  <c r="G12" i="61"/>
  <c r="G35" i="61"/>
  <c r="D35" i="61"/>
  <c r="G29" i="61"/>
  <c r="D29" i="61"/>
  <c r="G24" i="61"/>
  <c r="D24" i="61"/>
  <c r="G17" i="61"/>
  <c r="D17" i="61"/>
  <c r="L17" i="60"/>
  <c r="D17" i="60"/>
  <c r="G17" i="60"/>
  <c r="L18" i="59"/>
  <c r="F3" i="59" s="1"/>
  <c r="L22" i="63" l="1"/>
  <c r="G3" i="63" s="1"/>
  <c r="L38" i="61"/>
  <c r="G3" i="61" s="1"/>
  <c r="G38" i="61"/>
  <c r="D38" i="61"/>
  <c r="E3" i="61" s="1"/>
  <c r="L57" i="65"/>
  <c r="L45" i="62"/>
  <c r="F3" i="62" s="1"/>
</calcChain>
</file>

<file path=xl/sharedStrings.xml><?xml version="1.0" encoding="utf-8"?>
<sst xmlns="http://schemas.openxmlformats.org/spreadsheetml/2006/main" count="3652" uniqueCount="1181">
  <si>
    <t>%</t>
  </si>
  <si>
    <t>-</t>
  </si>
  <si>
    <t>SL NO</t>
  </si>
  <si>
    <t>NAME OF WORK</t>
  </si>
  <si>
    <t xml:space="preserve">DATE OF START </t>
  </si>
  <si>
    <t>DATE OF COMPLETION</t>
  </si>
  <si>
    <t>UP TO DATE PAYMENT</t>
  </si>
  <si>
    <t>STAGE</t>
  </si>
  <si>
    <t>Completed</t>
  </si>
  <si>
    <t>Land not available</t>
  </si>
  <si>
    <t>Rita Devi</t>
  </si>
  <si>
    <t xml:space="preserve">Construction of A.N.M school &amp; hostel at refferal hospital Jale, Darbhanga </t>
  </si>
  <si>
    <t>Avaneesh Enterprises, Ghaziabad</t>
  </si>
  <si>
    <t>Construction of A.N.M school &amp; hostel at refferal hospital Rajauli, Nawada</t>
  </si>
  <si>
    <t>Construction of A.N.M Training school &amp; Hostel in Referral hospital, Mairwa (Siwan)</t>
  </si>
  <si>
    <t>Construction of A.N.M Training school &amp; Hostel in Referral hospital, Daudnagar (Aurangabad)</t>
  </si>
  <si>
    <t>Construction of A.N.M school &amp; hostel at Sub-divisional hospital Triveniganj, Supaul</t>
  </si>
  <si>
    <t>Construction of A.N.M at Refferal Hospital Lakshmipur (Jamui)</t>
  </si>
  <si>
    <t>Construction of G.N.M Training school &amp; hostels in Sadar hospital, Sasaram (Rohtas)</t>
  </si>
  <si>
    <t>Construction of G.N.M at Sadar Hospital Banka</t>
  </si>
  <si>
    <t>M/S Lalan Kumar</t>
  </si>
  <si>
    <t>Construction of G.N.M at Sadar Hospital Jahanabad</t>
  </si>
  <si>
    <t>Construction of G.N.M at Sadar Hospital Saharsa</t>
  </si>
  <si>
    <t>Baba Hans construction Pvt. Ltd</t>
  </si>
  <si>
    <t>Construction of G.N.M at Sadar Hospital Chapra (Saran)</t>
  </si>
  <si>
    <t>M/S Harishankar Prasad</t>
  </si>
  <si>
    <t>Construction of G.N.M at Sadar Hospital Buxar</t>
  </si>
  <si>
    <t>Construction of G.N.M at Sadar Hospital Purnea</t>
  </si>
  <si>
    <t xml:space="preserve">Construction of G.N.M at Medical College &amp; Hospital Madhepura </t>
  </si>
  <si>
    <t xml:space="preserve">Completed </t>
  </si>
  <si>
    <t>(a) Administrative Block</t>
  </si>
  <si>
    <t>(b) Principal Residence</t>
  </si>
  <si>
    <t>(c) P.G boys hostel</t>
  </si>
  <si>
    <t>(d) P.G girls hostel</t>
  </si>
  <si>
    <t xml:space="preserve">  </t>
  </si>
  <si>
    <t>CONSTRUCTION OF APHC IN SAMASTICHAK,  PATNA</t>
  </si>
  <si>
    <t>CONSTRUCTION OF APHC IN NATAIYA, KAIMUR</t>
  </si>
  <si>
    <t>CONSTRUCTION OF APHC IN MAIN GRAM, GAYA</t>
  </si>
  <si>
    <t>CONSTRUCTION OF APHC NARENDARPUR, SIWAN</t>
  </si>
  <si>
    <t>Acme Cleantech Solutions Ltd,Gurgaon (Haryana)</t>
  </si>
  <si>
    <t>CONSTRUCTION OF VARIOUS BUILDING IN ANUGRAH NARAYAN MAGADH MEDICAL COLLEGE &amp; HOSPITAL GAYA</t>
  </si>
  <si>
    <t xml:space="preserve">CONSTRUCTION OF CENTRAL LIBRARY IN DARBHANGA MEDICAL COLLEGE &amp; HOSPITAL, LAHERIASARAI (DARBHANGA) </t>
  </si>
  <si>
    <t xml:space="preserve">CONSTRUCTION OF P.G GIRLS HOSTEL IN DARBHANGA MEDICAL COLLEGE &amp; HOSPITAL, LAHERIASARAI (DARBHANGA) </t>
  </si>
  <si>
    <t>Plinth Level</t>
  </si>
  <si>
    <t>Ramjee Prasad</t>
  </si>
  <si>
    <t>Construction of A.N.M school &amp; hostel at sadar hospital, sheohar</t>
  </si>
  <si>
    <t>Chaitanya Project consultancy pvt. Ltd</t>
  </si>
  <si>
    <t>Virendra Kumar Chaudhary</t>
  </si>
  <si>
    <t>CONSTRUCTION OF APHC AT MAHKAR, BLOCK-KHIZIRISARAI (GAYA) BY PRE-FAB MATERIAL</t>
  </si>
  <si>
    <t>CONSTRUCTION OF VARIOUS SCHEMES IN MEDICAL COLLEGE</t>
  </si>
  <si>
    <t>CONSTRUCTION OF 7 LABORATORIES IN GOVT. MEDICAL COLLEGE BETTIAH BY PRE-FABRICATED MATERIAL</t>
  </si>
  <si>
    <t>CONSTRUCTION OF APHC AT KACHHARIYA, BLOCK-THARTHARI (NALANDA) BY PRE-FAB MATERIAL</t>
  </si>
  <si>
    <t>Beardsell ltd.</t>
  </si>
  <si>
    <t>Kislay Enterprises</t>
  </si>
  <si>
    <t>CONSTRUCTION OF MORTUARY BUILDING AT PMCH, PATNA</t>
  </si>
  <si>
    <t xml:space="preserve">Pintu Construction, Masaurhi </t>
  </si>
  <si>
    <t xml:space="preserve">Smt Rita Devi </t>
  </si>
  <si>
    <t xml:space="preserve">M/S Rita Devi </t>
  </si>
  <si>
    <t xml:space="preserve">Jiradei Narendrapur Engineering &amp; Construction Company                                </t>
  </si>
  <si>
    <t>REMARKS</t>
  </si>
  <si>
    <t xml:space="preserve">Ramesh Kumar Pandey </t>
  </si>
  <si>
    <t xml:space="preserve">Bipin Kumar, Nawada </t>
  </si>
  <si>
    <t xml:space="preserve">G.M Construction, Ahmedabad </t>
  </si>
  <si>
    <t xml:space="preserve">Yashswi Infrastructure pvt. Ltd., Ranchi                                 </t>
  </si>
  <si>
    <t>Anil Kumar,                          Rohtas</t>
  </si>
  <si>
    <t xml:space="preserve">Surendra Prasad Singh,                                          Begusarai </t>
  </si>
  <si>
    <t xml:space="preserve">Rama construction, Patna                                      </t>
  </si>
  <si>
    <t xml:space="preserve">M/S B Prasad &amp; co. Anishabad, Patna                            </t>
  </si>
  <si>
    <t xml:space="preserve">Indra narayan singh contractor pvt. Ltd </t>
  </si>
  <si>
    <t xml:space="preserve">Anand Consultant </t>
  </si>
  <si>
    <t xml:space="preserve">M/S Dipansu Promoter &amp; Builder Pvt. Ltd., Ranchi </t>
  </si>
  <si>
    <t xml:space="preserve">Shiva infra solution  pvt. Ltd                                 </t>
  </si>
  <si>
    <t>Not Started</t>
  </si>
  <si>
    <t>CONSTRUCTION OF LECTURE THEATRE FOR 350 STUDENTS IN NALANDA MEDICAL COLLEGE &amp; HOSPITAL,PATNA</t>
  </si>
  <si>
    <t>CONSTRUCTIN OF LECTURE THEATRE  AT JAWAHARLAL NEHRU MEDICAL COLLEGE &amp; HOSPITAL  BHAGALPUR</t>
  </si>
  <si>
    <t>Ajay Kumar Chaudhary</t>
  </si>
  <si>
    <t>completed</t>
  </si>
  <si>
    <t>Handed over</t>
  </si>
  <si>
    <t xml:space="preserve">NAME OF CONTRACTOR </t>
  </si>
  <si>
    <t xml:space="preserve">NAME OF CONTRACTOR                 </t>
  </si>
  <si>
    <t xml:space="preserve">NAME OF SUPERVISION      CONSULTANT                                 </t>
  </si>
  <si>
    <t xml:space="preserve">                                </t>
  </si>
  <si>
    <t>4th ra</t>
  </si>
  <si>
    <t>1st ra</t>
  </si>
  <si>
    <t>2nd ra</t>
  </si>
  <si>
    <t>fb</t>
  </si>
  <si>
    <r>
      <t xml:space="preserve">   PHYSICAL                             </t>
    </r>
    <r>
      <rPr>
        <b/>
        <u/>
        <sz val="11"/>
        <rFont val="Calibri"/>
        <family val="2"/>
        <scheme val="minor"/>
      </rPr>
      <t xml:space="preserve">               </t>
    </r>
  </si>
  <si>
    <t xml:space="preserve">CONSTRUCTION OF BOUNDARY WALL AT DARBHANGA MEDICAL COLLEGE &amp; HOSPITAL, LAHERIASARAI (DARBHANGA) </t>
  </si>
  <si>
    <t>Smt Rita Devi,Sasaram</t>
  </si>
  <si>
    <t>CONSTRUCTION OF APHC AT SONVARSA,SAMHO (BEGUSARAI)</t>
  </si>
  <si>
    <t>CONSTRUCTION OF APHC AT SIDHWALIA,GOPALGANJ</t>
  </si>
  <si>
    <t>Bajrangi Singh,Chhapra</t>
  </si>
  <si>
    <t>CONSTRUCTION OF APHC AT BALRA,BARAULI (GOPALGANJ)</t>
  </si>
  <si>
    <t>Baranwala Contact Pvt. Ltd, Gopalganj</t>
  </si>
  <si>
    <t xml:space="preserve">Handed over </t>
  </si>
  <si>
    <t>Construction of A.N.M Training school &amp; Hostel in Sadar hospital, Lakhisarai</t>
  </si>
  <si>
    <t>Construction of A.N.M Training school &amp; Hostel in Sadar hospital, Khagaria</t>
  </si>
  <si>
    <t>Construction of A.N.M Training school &amp; Hostel in Sadar hospital, Bhabhua (Kaimur)</t>
  </si>
  <si>
    <t>M/S Dhramnath construction, Madhubani</t>
  </si>
  <si>
    <t>Ashok &amp; co niwas  pvt ltd, Jamui</t>
  </si>
  <si>
    <t>Nagendra Mishra, Muzaffarpur</t>
  </si>
  <si>
    <t>Asiana contract pvt ltd, Gopalganj</t>
  </si>
  <si>
    <t>Rana construction,  Kadamkuan (Patna)</t>
  </si>
  <si>
    <t>G.M Construction, Siwan</t>
  </si>
  <si>
    <t>Arun Deo Kumar, Nalanda</t>
  </si>
  <si>
    <t>Sri Bipin Kumar, Nawada</t>
  </si>
  <si>
    <t>M/S Om Sai construction, Jehanabad</t>
  </si>
  <si>
    <t>CONSTRUCTION OF COMMON ROOM AT 1st FLOOR  OF OLD BUILDING PMCH, PATNA</t>
  </si>
  <si>
    <t>Lallu Kumar</t>
  </si>
  <si>
    <t>Ramniwas Kumar, Begusarai</t>
  </si>
  <si>
    <t>CONSTRUCTION OF APHC AT REVTITH, BAIKUNTHPUR (GOPALGANJ)</t>
  </si>
  <si>
    <t>M/S Balkrishan Dholakiya construction pvt ltd</t>
  </si>
  <si>
    <t>4th  ra</t>
  </si>
  <si>
    <t>4th  RA</t>
  </si>
  <si>
    <t>Sri Rajesh Kumar,Sasaram</t>
  </si>
  <si>
    <t>M/S Yashaswi construction, Anishabad (Patna)</t>
  </si>
  <si>
    <t>Sanjeev Kumar, Patna</t>
  </si>
  <si>
    <t>M/S B.Prasad &amp; Company, Patna</t>
  </si>
  <si>
    <t>M/S Cohesive Infrastructure Pvt. Ltd, Patna</t>
  </si>
  <si>
    <t>NAME OF DISTRICT</t>
  </si>
  <si>
    <t>ROHTAS</t>
  </si>
  <si>
    <t>Arun Deo Kumar</t>
  </si>
  <si>
    <t>M/S Satyanarayan Singh</t>
  </si>
  <si>
    <t>M/S B. Rai</t>
  </si>
  <si>
    <t>Mother India pvt ltd</t>
  </si>
  <si>
    <t>WEST CHAMPARAN</t>
  </si>
  <si>
    <t>SIWAN</t>
  </si>
  <si>
    <t>Brajesh Kumar, Bettiah</t>
  </si>
  <si>
    <t xml:space="preserve">Pankaj construction </t>
  </si>
  <si>
    <t>CONSTRUCTION OF APHC AT SONHO, BLOCK-GOROUL (VAISHALI)</t>
  </si>
  <si>
    <t>Randhir Kumar</t>
  </si>
  <si>
    <t>CONSTRUCTION OF APHC AT AMBA (NALANDA)</t>
  </si>
  <si>
    <t>CONSTRUCTION OF 150 BEDDED HOSTEL AT PMCH, PATNA</t>
  </si>
  <si>
    <t>Sudhesh Kumar Singh &amp; company pvt ltd</t>
  </si>
  <si>
    <t>1st RA</t>
  </si>
  <si>
    <t>CONSTRUCTION OF BOUNDARY WALL AT SRI KRISHNA MEDICAL COLLEGE &amp; HOSPITAL MUZAFFARPUR (1400')</t>
  </si>
  <si>
    <t>Ganesh Prasad Singh</t>
  </si>
  <si>
    <t>CONSTRUCTION OF BOUNDARY WALL AT NALANDA MEDICAL COLLEGE &amp; HOSPITAL, PATNA (Hospital-9450')</t>
  </si>
  <si>
    <t>Total</t>
  </si>
  <si>
    <t>In Tender</t>
  </si>
  <si>
    <t>CONSTRUCTION OF CENTRAL LIBRARY AT ANMMCH, GAYA</t>
  </si>
  <si>
    <t>CONSTRUCTION OF EMERGENCY WARD AT ANMMCH, GAYA</t>
  </si>
  <si>
    <t>CONSTRUCTION OF 136 BEDDED GIRLS HOSTEL  AT ANMMCH, GAYA</t>
  </si>
  <si>
    <t>CONSTRUCTION OF 75 BEDDED GIRLS HOSTELAT SKMCH, MUZAFFARPUR</t>
  </si>
  <si>
    <t>CONSTRUCTION OF CENTRE OF EXCELLENCE AT NMCH, PATNA</t>
  </si>
  <si>
    <t>CONSTRUCTION OF B.SC NURSING AT NMCH, PATNA</t>
  </si>
  <si>
    <t>CONSTRUCTION OF VACCINE CENTRE AT NMCH, PATNA</t>
  </si>
  <si>
    <t>CONSTRUCTION OF MODEL RECORD ROOM AT PMCH, PATNA</t>
  </si>
  <si>
    <t>CONSTRUCTION OF  250 CAPACITY LECTURE THEATRE (2 units)  AT SKMCH, MUZAFFARPUR</t>
  </si>
  <si>
    <t>CONSTRUCTION OF CENTRAL LIBRARY AT JLNMCH, BHAGALPUR</t>
  </si>
  <si>
    <t>CONSTRUCTION OF GIRL'S HOSTEL (75 capacity) AT JLNMCH, BHAGALPUR</t>
  </si>
  <si>
    <t>CONSTRUCTION OF 250 CAPACITY LECTURE THEATRE (1 units) JLNMCH, BHAGALPUR</t>
  </si>
  <si>
    <t>CONSTRUCTION OF MODEL RECORD ROOM AT DMCH, DARBHANGA</t>
  </si>
  <si>
    <t>CONSTRUCTION OF LECTURE THEATRE (250 seater)  AT PMCH, PATNA</t>
  </si>
  <si>
    <t>CONSTRUCTION OF  MODEL RECORD ROOM AT SKMCH, MUZAFFARPUR</t>
  </si>
  <si>
    <t>CONSTRUCTION OF MODEL RECORD ROOM AT NMCH, PATNA</t>
  </si>
  <si>
    <t>CONSTRUCTION OF  MODEL RECORD ROOM AT JLNMCH, BHAGALPUR</t>
  </si>
  <si>
    <t>CONSTRUCTION OF 250 SEATER LECTURE THEATRE (2 units) ANMMCH, GAYA</t>
  </si>
  <si>
    <t>Nandlal &amp; Company</t>
  </si>
  <si>
    <t>Retender to be invited</t>
  </si>
  <si>
    <t>CONSTRUCTION OF BOUNDARY WALL AT JAWAHARLAL NEHRU MEDICAL COLLEGE &amp; HOSPITAL  BHAGALPUR (Length-8160 m)</t>
  </si>
  <si>
    <t>2nd RA</t>
  </si>
  <si>
    <t>TOTAL</t>
  </si>
  <si>
    <t>CONSTRUCTION OF APHC AT BARHARI BLOCK-KARGAHAR,DIST-ROHTAS</t>
  </si>
  <si>
    <t>CONSTRUCTION OF APHC AT  KOWATH ,BLOCK-DAWATH, DIST-ROHTAS</t>
  </si>
  <si>
    <t>CONSTRUCTION OF APHC AT KHAIRHI, BLOCK-DAWATH, DIST-ROHTAS</t>
  </si>
  <si>
    <t>Gopalganj</t>
  </si>
  <si>
    <t>PHC TO CHC (30 BEDDED) (Under MSDP)</t>
  </si>
  <si>
    <t>PHC TO CHC (30 BEDDED) {Health deptt-38 nos}</t>
  </si>
  <si>
    <t>PHC TO CHC (30 BEDDED) (Individual)</t>
  </si>
  <si>
    <t>Finishing work</t>
  </si>
  <si>
    <t>Arch- en-Design, Lucknow</t>
  </si>
  <si>
    <t>K&amp;J projects pvt ltd, Nagpur</t>
  </si>
  <si>
    <t>SGS India pvt ltd, Maharashtra</t>
  </si>
  <si>
    <t>SGS India pvt ltd, Kolkata</t>
  </si>
  <si>
    <t>Indra Narayan Singh contractors pvt ltd, Patna</t>
  </si>
  <si>
    <t>LOA to be issued</t>
  </si>
  <si>
    <t>Indra Narayan Singh Contract pvt ltd, Patna</t>
  </si>
  <si>
    <t>R.K infra services pvt ltd, Patna</t>
  </si>
  <si>
    <t xml:space="preserve">(e) 64 Tutor Residence (2 Blocks) </t>
  </si>
  <si>
    <t xml:space="preserve"> CHC ISLAMPUR, Dist-NALANDA</t>
  </si>
  <si>
    <t xml:space="preserve"> CHC MUSHARI, DIST- MUZAFFARPUR</t>
  </si>
  <si>
    <t>CHC ISUAPUR, DIST-SARAN</t>
  </si>
  <si>
    <t>UP TO DATE PAYMENT (IN RS.  LAKH)</t>
  </si>
  <si>
    <t>Not started</t>
  </si>
  <si>
    <t>Simens construction corporation, Patna</t>
  </si>
  <si>
    <t>APHC AT MURAHARA, BLOCK-RATNIFARIDPUR, DIST-JAHANABAD</t>
  </si>
  <si>
    <t xml:space="preserve"> APHC AT AVGILLA, BLOCK-RATNIFARIDPUR, DIST-JAHANABAD</t>
  </si>
  <si>
    <t>APHC AT GOPALPUR  (MANER) DIST-PATNA</t>
  </si>
  <si>
    <t>APHC AT BITHWAR DIST-KAIMUR</t>
  </si>
  <si>
    <t>SMRITISHESH PARMESHWARI DEVI APHC AT KESAWE,  BARAUNI, DIST-BEGUSARAI</t>
  </si>
  <si>
    <t>APHC  AT BAHALPUR (NAYAGAON) MATIHANI, DIST-BEGUSARAI</t>
  </si>
  <si>
    <t xml:space="preserve">APHC  AT MADARNA DIST-VAISHALI </t>
  </si>
  <si>
    <t>APHC  AT BHAIRAVSTHAN  BLOCK-JHANJHARPUR, DIST-MADHUBANI</t>
  </si>
  <si>
    <t xml:space="preserve">APHC  AT DEVDHA, (HASANPUR) DIST-SAMASTIPUR </t>
  </si>
  <si>
    <t>SUBTOTAL</t>
  </si>
  <si>
    <t>APHC BHAGWANPURRATI, DIST-VAISHALI (BY PREFAB MATERIAL)</t>
  </si>
  <si>
    <t>APHC DATMAI, BLOCK-MASAURHI, DIST-PATNA (BY PREFAB MATERIAL)</t>
  </si>
  <si>
    <t>Synergy thrillingston, chandigarh</t>
  </si>
  <si>
    <t>CONSTRUCTRED AS MODEL UNDER 100 APHC SANCTIONED BY HEALTH DEPT.</t>
  </si>
  <si>
    <t>Revirie Ventures Pvt. Ltd, Chhatishgarh</t>
  </si>
  <si>
    <t>APHC ROOPNARAYANPUR, BLOCK-JANDAHA, DIST-VAISHALI (BY PREFAB MATERIAL)</t>
  </si>
  <si>
    <t>Sai Baba Builders &amp; Consultants Pvt. Ltd</t>
  </si>
  <si>
    <t>VAISHALI</t>
  </si>
  <si>
    <t>PATNA</t>
  </si>
  <si>
    <t>HSC AT MANGALPUR BLOCK-SIKTA (WEST CHAMPARAN)</t>
  </si>
  <si>
    <t>HSC AT BHAURA,BLOCK-SIKTA (WEST CHAMPARAN)</t>
  </si>
  <si>
    <t>HSC AT TILOJPUR,BLOCK-MAINATAND (WEST CHAMPARAN)</t>
  </si>
  <si>
    <t>HSC AT JIGNA,BLOCK-MAINATAND (WEST CHAMPARAN)</t>
  </si>
  <si>
    <t>HSC AT KHODAIBARI,BLOCK-HUSAINGANJ (SIWAN)</t>
  </si>
  <si>
    <t>BHAGALPUR</t>
  </si>
  <si>
    <t>SARAN</t>
  </si>
  <si>
    <t>JAHANABAD</t>
  </si>
  <si>
    <t>MADHUBANI</t>
  </si>
  <si>
    <t>KAIMUR</t>
  </si>
  <si>
    <t>W. CHAMPARAN</t>
  </si>
  <si>
    <t>DISTRICT</t>
  </si>
  <si>
    <t xml:space="preserve">CHC BALUA BAJAR, BLOCK-CHHATAPUR, </t>
  </si>
  <si>
    <t>SUPAUL</t>
  </si>
  <si>
    <t>CHC  SHAKURABAD, BLOCK-RATNIFARIDPUR</t>
  </si>
  <si>
    <t>GAYA</t>
  </si>
  <si>
    <t>NALANDA</t>
  </si>
  <si>
    <t>NAWADA</t>
  </si>
  <si>
    <t xml:space="preserve"> ROHTAS</t>
  </si>
  <si>
    <t>CHC KOCHAS, BLOCK-KOCHAS</t>
  </si>
  <si>
    <t>CHC KARGAHAR, BLOCK-KARGAHAR</t>
  </si>
  <si>
    <t>MUZAFFARPUR</t>
  </si>
  <si>
    <t xml:space="preserve">CHC PHULWARISARIFF,                      </t>
  </si>
  <si>
    <t xml:space="preserve"> CHC AT PAKRI, BLOCK- SIDHWALIA </t>
  </si>
  <si>
    <t xml:space="preserve">CHC ALINAGAR, BLOCK-ALINAGAR </t>
  </si>
  <si>
    <t>DARBHANGA</t>
  </si>
  <si>
    <t xml:space="preserve">CHC ARARIA SANGRARM,BLOCK-JHANJHARPUR </t>
  </si>
  <si>
    <t xml:space="preserve"> CHC AT BAKHTIYARPUR, </t>
  </si>
  <si>
    <t>INCPL, Patna</t>
  </si>
  <si>
    <t>Brajesh Kumar</t>
  </si>
  <si>
    <t>Agni Kumar Singh</t>
  </si>
  <si>
    <t>Balkrishna Bhalotia construction pvt ltd, jamui</t>
  </si>
  <si>
    <t>Birendra Kumar Singh, Katihar</t>
  </si>
  <si>
    <t>CHC AT PHC BHAGWANPUR (VAISHALI)</t>
  </si>
  <si>
    <t>CHC AT PHC HASANPURA (SIWAN)</t>
  </si>
  <si>
    <t>CHC AT PHC RAJAPAKAR (VAISHALI)</t>
  </si>
  <si>
    <t>CHC AT PHC THAWE (GOPALGANJ)</t>
  </si>
  <si>
    <t>CHC AT PHC SANGRAMPUR (EAST CHAMPARAN)</t>
  </si>
  <si>
    <t>CHC AT PHC NARDIGANJ (NAWADA)</t>
  </si>
  <si>
    <t>CHC AT PHC HULASGANJ (JEHANABAD)</t>
  </si>
  <si>
    <t>CHC AT SARAIGARH BHAPTIYAHI (SUPAUL)</t>
  </si>
  <si>
    <t>CHC AT PRATAPGANJ (SUPAUL)</t>
  </si>
  <si>
    <t>CHC AT RANGRACHOWK (BHAGALPUR)</t>
  </si>
  <si>
    <t>CHC AT SAMAILI (KATIHAR)</t>
  </si>
  <si>
    <t>CHC AT MANSAHI (KATIHAR)</t>
  </si>
  <si>
    <t>CHC AT DANDKHORA (KATIHAR)</t>
  </si>
  <si>
    <t>CHC AT MOHANPUR (SAMASTIPUR)</t>
  </si>
  <si>
    <t>CHC AT KHANPUR (SAMASTIPUR)</t>
  </si>
  <si>
    <t xml:space="preserve"> CHC  AT PURAINI (MADHEPURA)</t>
  </si>
  <si>
    <t>CHC AT BIHARIGANJ (MADHEPURA)</t>
  </si>
  <si>
    <t>CHC AT GWALPARA (MADHEPURA)</t>
  </si>
  <si>
    <t>CHC AT SATAR KATAIYA (SAHARSA)</t>
  </si>
  <si>
    <t>CHC  AT HANUMAN NAGAR (DARBHANGA)</t>
  </si>
  <si>
    <t>CHC AT BANDRA (MUZAFFARPUR)</t>
  </si>
  <si>
    <t>CHC AT KASHICHAK (NAWADA)</t>
  </si>
  <si>
    <t>CHC AT MESKAUR (NAWADA)</t>
  </si>
  <si>
    <t>CHC  AT BANKEBAZAR (GAYA)</t>
  </si>
  <si>
    <t>CHC AT LAKRI NABIGANJ (SIWAN)</t>
  </si>
  <si>
    <t>CHC AT RATNIFARIDPUR (JAHANABAD)</t>
  </si>
  <si>
    <t>CHC AT KALER (ARWAL)</t>
  </si>
  <si>
    <t>CHC  AT DUGRI KATHSARI (SHEOHAR)</t>
  </si>
  <si>
    <t>CHC  AT CHORAUT (SITAMARHI)</t>
  </si>
  <si>
    <t>CHC  AT BOKHRA (SITAMARHI)</t>
  </si>
  <si>
    <t>CHC AT SUPPI (SITAMARHI)</t>
  </si>
  <si>
    <t>CHC AT KALUAHI (MADHUBANI)</t>
  </si>
  <si>
    <t>CHC  AT LAKHNAUR (MADHUBANI)</t>
  </si>
  <si>
    <t>CHC  AT BITHAN (SAMASTIPUR)</t>
  </si>
  <si>
    <t xml:space="preserve"> CHC  AT POTHIA, KISHANGANJ</t>
  </si>
  <si>
    <t>CHC  AT THAKURGANJ, KISHANGANJ</t>
  </si>
  <si>
    <t>CHC  AT BAHADURGANJ, KISHANGANJ</t>
  </si>
  <si>
    <t>CHC AT KOCHADHAMAN, KISHANGANJ</t>
  </si>
  <si>
    <t>CHC  AT DIGHALBANK, KISHANGANJ</t>
  </si>
  <si>
    <t>CHC  AT BALRAMPUR, KATIHAR</t>
  </si>
  <si>
    <t>CHC AT KIRATPUR, DARBHANGA</t>
  </si>
  <si>
    <t>CHC AT KATIHAR SADAR, KATIHAR</t>
  </si>
  <si>
    <t>CHC  AT JOKIHAT, ARARIYA</t>
  </si>
  <si>
    <t>CHC AT CHEHRA KALAN,  VAISHALI</t>
  </si>
  <si>
    <t xml:space="preserve"> CHC AT BANJARIA, EAST CHAMPARAN</t>
  </si>
  <si>
    <t>CHC AT JAGDISHPUR, BHAGALPUR</t>
  </si>
  <si>
    <t>CHC AT MADHUBANI SADAR, MADHUBANI</t>
  </si>
  <si>
    <t>CHC AT FORBESGANJ, ARARIYA</t>
  </si>
  <si>
    <t>CHC  AT PALASI, ARARIYA</t>
  </si>
  <si>
    <t>CHC AT SIKTI, ARARIYA</t>
  </si>
  <si>
    <t xml:space="preserve"> CHC AT RANIGANJ, ARARIYA</t>
  </si>
  <si>
    <t>CHC AT BARARI, KATIHAR</t>
  </si>
  <si>
    <t>CHC  AT AZAMNAGAR, KATIHAR</t>
  </si>
  <si>
    <t>CHC AT BARSOI, KATIHAR</t>
  </si>
  <si>
    <t>CHC AT KADWA, KATIHAR</t>
  </si>
  <si>
    <t>CHC AT AMADABAD, KATIHAR</t>
  </si>
  <si>
    <t>CHC  AT MANIHARI, KATIHAR</t>
  </si>
  <si>
    <t>CONSTRUCTION OF BOUNDARY WALL AT NALANDA MEDICAL COLLEGE &amp; HOSPITAL, PATNA (College-481')</t>
  </si>
  <si>
    <t>M/S B. Prasad</t>
  </si>
  <si>
    <r>
      <t xml:space="preserve">   PHYSICAL                             </t>
    </r>
    <r>
      <rPr>
        <b/>
        <u/>
        <sz val="11"/>
        <color theme="1"/>
        <rFont val="Calibri"/>
        <family val="2"/>
        <scheme val="minor"/>
      </rPr>
      <t xml:space="preserve">               </t>
    </r>
  </si>
  <si>
    <t>HEALTH SUB CENTRE (Under MSDP)</t>
  </si>
  <si>
    <t>CHC AT ISMAILPUR (BHAGALPUR)</t>
  </si>
  <si>
    <t>Sanjay Kumar</t>
  </si>
  <si>
    <t>CHC AT PHC GIDHAURE (JAMUI)</t>
  </si>
  <si>
    <t>APHC AT BASAITH, BLOCK-BENIPATTI (MADHUBANI)</t>
  </si>
  <si>
    <t xml:space="preserve">Sanjay Kumar, Darbhanga </t>
  </si>
  <si>
    <t>Rana Pratap Singh, Purnea</t>
  </si>
  <si>
    <t>Mohan Sharma, Gaya</t>
  </si>
  <si>
    <t>Prasad Associates, Ranchi</t>
  </si>
  <si>
    <t>Satyanarayan Singh, Deoghar</t>
  </si>
  <si>
    <t>Pankaj Kumar Singh</t>
  </si>
  <si>
    <t>Mukesh Kumar, Gaya</t>
  </si>
  <si>
    <t>Kaushlendra Kumar, Jehanabad</t>
  </si>
  <si>
    <t>Maa Vindhyavasini construction, W. Champaran</t>
  </si>
  <si>
    <t>Abhay kumar Singh, Sitamarhi</t>
  </si>
  <si>
    <t>M/S Surendra Prasad Singh, Begusarai</t>
  </si>
  <si>
    <t>B.M Construction, Jehanabad</t>
  </si>
  <si>
    <t>Basant Banijya Limited, Gaya</t>
  </si>
  <si>
    <t>5th  ra</t>
  </si>
  <si>
    <t>CONSTRUCTION OF  MODEL RECORD ROOM AT ANMMCH, GAYA  (Above central library)</t>
  </si>
  <si>
    <t>UP TO DATE EXPENDITURE</t>
  </si>
  <si>
    <t xml:space="preserve">AGREEMENT AMOUNT                </t>
  </si>
  <si>
    <t>CHC MAHKAR, BLOCK-KHIZIRSARAI</t>
  </si>
  <si>
    <t>AMOUNT (RS in Lakh)</t>
  </si>
  <si>
    <t>C.G.G construction</t>
  </si>
  <si>
    <t>B.K Singh</t>
  </si>
  <si>
    <t>Sharda chandel contract pvt ltd.</t>
  </si>
  <si>
    <t>Abdullah Nagar (Purnea)</t>
  </si>
  <si>
    <t>Rana pratap Singh</t>
  </si>
  <si>
    <t>Karsahiya, Barharwa Lakhansen, (Dhaka E. Champaran)</t>
  </si>
  <si>
    <t>Powakhali Thakurganj (Kishanganj)</t>
  </si>
  <si>
    <t>Bajpatti Got Abidpur (Sitamarhi)</t>
  </si>
  <si>
    <t>Handed Over</t>
  </si>
  <si>
    <t>Finishing work is in progress</t>
  </si>
  <si>
    <t>(Rs in lakh)</t>
  </si>
  <si>
    <t xml:space="preserve"> (RS in lakh)</t>
  </si>
  <si>
    <t>INSCPL</t>
  </si>
  <si>
    <t>Topline Infra</t>
  </si>
  <si>
    <t>Shafique Alam</t>
  </si>
  <si>
    <t>Project dropped</t>
  </si>
  <si>
    <t>AGREEMENT AMOUNT                (Rs in lakh)</t>
  </si>
  <si>
    <t>CONSTRUCTION OF 100 BEDDED BOYS HOSTEL AT JLNMCH, BHAGALPUR</t>
  </si>
  <si>
    <t>CONSTRUCTION OF 50 BEDDED PG BOYS HOSTEL AT JLNMCH, BHAGALPUR</t>
  </si>
  <si>
    <t>Lalan Kumar</t>
  </si>
  <si>
    <t>CONSTRUCTION OF CENTRAL LIBRARY AT NMCH (3rd floor), PATNA</t>
  </si>
  <si>
    <t>Pawan Shekher</t>
  </si>
  <si>
    <t xml:space="preserve"> (RS IN LAKH)</t>
  </si>
  <si>
    <t>Kadogaon, Block-Thakurganj (Kishanganj)</t>
  </si>
  <si>
    <t>Pardhadi, Dhuria (Banka)</t>
  </si>
  <si>
    <t>Deenbandhu, Basantpur (Supaul)</t>
  </si>
  <si>
    <t>Kaushlendra Kumar</t>
  </si>
  <si>
    <t>Yashaswi Infrastructure pvt ltd</t>
  </si>
  <si>
    <t>M/S Shyam babu Chaudhary</t>
  </si>
  <si>
    <t>Vinesh Kumar</t>
  </si>
  <si>
    <t>Dynamic</t>
  </si>
  <si>
    <t>Kamlesh Kumar Singh</t>
  </si>
  <si>
    <t>Shaurya Premier Infrastructure Pvt ltd</t>
  </si>
  <si>
    <t>Nalin Ranjan</t>
  </si>
  <si>
    <t>M/S Delta Enterprises</t>
  </si>
  <si>
    <t>Mahendra Kumar Mishra</t>
  </si>
  <si>
    <t>Loha,Kaluahi (Madhubani)</t>
  </si>
  <si>
    <t>M/S Dayaram Singh</t>
  </si>
  <si>
    <t>Asiana contract pvt ltd, Rajendra Nagar Gopalganj-841428</t>
  </si>
  <si>
    <t>Shiva consultancy services pvt ltd</t>
  </si>
  <si>
    <t>Kishor Kumar Singh, Aurangabad</t>
  </si>
  <si>
    <t>Finishing work is in progress.</t>
  </si>
  <si>
    <t>NMCH, Patna</t>
  </si>
  <si>
    <t>PMCH, Patna</t>
  </si>
  <si>
    <t>ANMMCH, Gaya</t>
  </si>
  <si>
    <t>SKMCH, Muzaffarpur</t>
  </si>
  <si>
    <t>JLNMCH, Bhagalpur</t>
  </si>
  <si>
    <t>DMCH, Darbhanga</t>
  </si>
  <si>
    <t>PROJECTS IN MEDICAL COLLEGES {UNDER DFID (Department for International Development, U.K.) FUNDING}</t>
  </si>
  <si>
    <t>A.K Construction</t>
  </si>
  <si>
    <t>M/S SGS india pvt ltd</t>
  </si>
  <si>
    <t>M/S R. K. Construction, Begusarai</t>
  </si>
  <si>
    <t>Avani Devcon pvt ltd, Patna</t>
  </si>
  <si>
    <t>M/S C.S Construction</t>
  </si>
  <si>
    <t>Topline Infra Projects pvt ltd, Kolkata</t>
  </si>
  <si>
    <t>M/S C.S construction</t>
  </si>
  <si>
    <t>M/S Shankar Construction, Begusarai</t>
  </si>
  <si>
    <t>Rohit Raj Construction, Patna</t>
  </si>
  <si>
    <t>Land not available (Letter Send to P.S MWD, Bihar vide Letter no-BMSIC/80015/05-2016/959, Dated-21/06/2016</t>
  </si>
  <si>
    <t>G+1</t>
  </si>
  <si>
    <t>Finishing work is in progrerss</t>
  </si>
  <si>
    <t>APHC AT KIYUR, BLOCK-HULASHGANJ, DIST-JEHANABAD</t>
  </si>
  <si>
    <t>Sri Narayan Mandal, Katihar</t>
  </si>
  <si>
    <t>Trimurti Engicon &amp; Traders Pvt. Ltd, Patna</t>
  </si>
  <si>
    <t>M/S Shankara Construction, Begusarai</t>
  </si>
  <si>
    <t>Sri Ashok Kumar Singh, Sitamarhi</t>
  </si>
  <si>
    <t>Sri Sanjeev Kumar, Patna</t>
  </si>
  <si>
    <t>HSC AT BASDIH, BLOCK-HAYAGHAT (DARBHANGA)</t>
  </si>
  <si>
    <t>HSC AT SIRNIA, BLOCK-HAYAGHAT (DARBHANGA)</t>
  </si>
  <si>
    <t>HSC AT RATANPURA, BLOCK-HAYAGHAT (DARBHANGA)</t>
  </si>
  <si>
    <t>HSC AT HORALPATTI, BLOCK-HAYAGHAT (DARBHANGA)</t>
  </si>
  <si>
    <t>Sri vivek Kumar Jha, Darbhanga</t>
  </si>
  <si>
    <t>CONSTRUCTION OF ADDITIONAL PRIMARY HEALTH CENTRE (MSDP)</t>
  </si>
  <si>
    <t>Brahmpur (Darbhanga)</t>
  </si>
  <si>
    <t>Sarwara  (Darbhanga)</t>
  </si>
  <si>
    <t>Bharwara (katihar)</t>
  </si>
  <si>
    <t>Surjapur (katihar)</t>
  </si>
  <si>
    <t xml:space="preserve"> Dumaria (West Champaran)</t>
  </si>
  <si>
    <t>Bual Dah, Block- Kochadhaman (Kishanganj)</t>
  </si>
  <si>
    <t xml:space="preserve"> Maudha, Block- Kochadhaman (Kishanganj)</t>
  </si>
  <si>
    <t>(RS in Lakh)</t>
  </si>
  <si>
    <t>(work rescined)</t>
  </si>
  <si>
    <t>Construction of G.N.M at Sadar Hospital Sheikhpura</t>
  </si>
  <si>
    <t>Sub Total of NMCH</t>
  </si>
  <si>
    <t>Sub Total of PMCH</t>
  </si>
  <si>
    <t>Sub Total of ANMMCH, Gaya</t>
  </si>
  <si>
    <t>Sub Total of SKMCH, Muzaffarpur</t>
  </si>
  <si>
    <t>Sub Total of JLNMCH, Bhagalpur</t>
  </si>
  <si>
    <t>CHC BALMIKINAGAR BAGHA-2, DIST-WEST CHAMPARAN</t>
  </si>
  <si>
    <t xml:space="preserve">HSC AT BARWA, BLOCK-ADAPUR (GOPALGANJ) </t>
  </si>
  <si>
    <t xml:space="preserve">HSC AT BRAHBHAIN, BLOCK-ACHKAGAON (GOPALGANJ) </t>
  </si>
  <si>
    <t>GOPALGANJ</t>
  </si>
  <si>
    <t>Sri Shailendra Shekhar Mishra, Gopalganj</t>
  </si>
  <si>
    <t>Sri Nripendra Kumar Sinha, Patna</t>
  </si>
  <si>
    <t xml:space="preserve">HSC AT PIPRITHAN PURVI, BLOCK-THAKURGANJ (KISHANGANJ) </t>
  </si>
  <si>
    <t xml:space="preserve">HSC AT KHARIBASTI, BLOCK-THAKURGANJ (KISHANGANJ) </t>
  </si>
  <si>
    <t xml:space="preserve">HSC AT KATHARO, BLOCK-THAKURGANJ (KISHANGANJ) </t>
  </si>
  <si>
    <t xml:space="preserve">HSC AT KHANABARI, BLOCK-THAKURGANJ (KISHANGANJ) </t>
  </si>
  <si>
    <t xml:space="preserve">HSC AT PACKPARA, BLOCK-THAKURGANJ (KISHANGANJ) </t>
  </si>
  <si>
    <t xml:space="preserve">HSC AT JIRANGACH OLDMAICHI, BLOCK-THAKURGANJ (KISHANGANJ) </t>
  </si>
  <si>
    <t>KISHANGANJ</t>
  </si>
  <si>
    <t>Smt Rita Devi, Sasaram</t>
  </si>
  <si>
    <t>Morsanda (katihar)</t>
  </si>
  <si>
    <t xml:space="preserve">Chaitanya Project consultancy </t>
  </si>
  <si>
    <t>work started after demolished the old building</t>
  </si>
  <si>
    <t>Sudesh Kumar Singh &amp;co. construction pvt ltd, jamui</t>
  </si>
  <si>
    <t>Anil Kumar</t>
  </si>
  <si>
    <t>Tipijhari Magurjohn ,  Block- Pothia (Kishanganj)</t>
  </si>
  <si>
    <t>HSC AT DRAHWAJPUR,  BLOCK-DARBHANGA (DARBHANGA)</t>
  </si>
  <si>
    <t>HSC AT KHARUA,  BLOCK-DARBHANGA (DARBHANGA)</t>
  </si>
  <si>
    <t>HSC AT BHALPATTI,  BLOCK-DARBHANGA (DARBHANGA)</t>
  </si>
  <si>
    <t>HSC AT BADHAUL-DEVRA BANDHAUDI,  BLOCK-JALE (DARBHANGA)</t>
  </si>
  <si>
    <t>HSC AT GARDI,  BLOCK-JALE (DARBHANGA)</t>
  </si>
  <si>
    <t>Dinesh Pd. Singh</t>
  </si>
  <si>
    <t>Girdhari Lal Poddar</t>
  </si>
  <si>
    <t>CONSTRUCTION OF BOUNDARY WALL NEAR DARBHANGA HOUSE AT PATNA MEDICAL COLLEGE &amp; HOSPITAL, PATNA (Hospital-9450')</t>
  </si>
  <si>
    <t>SARWAR ALAM, KISHANGANJ</t>
  </si>
  <si>
    <t>BALMIKI PRASAD SINGH, KATIHAR</t>
  </si>
  <si>
    <t>ARCHANA CONTRACTOR PVT. LTD., PATNA</t>
  </si>
  <si>
    <t>KATIHAR</t>
  </si>
  <si>
    <t>P PRAKASH CONT.</t>
  </si>
  <si>
    <t>BHISHMA PRATAP SINGH, SIWAN</t>
  </si>
  <si>
    <t>HSC AT MALIKPUR, BLOCK-BALRAMPUR (KATIHAR)</t>
  </si>
  <si>
    <t>HSC AT  SINHAGAON  BLOCK-BALRAMPUR (KATIHAR)</t>
  </si>
  <si>
    <t>HSC AT PALSA, BLOCK-BALRAMPUR (KATIHAR)</t>
  </si>
  <si>
    <t>HSC AT BALRAMPUR,BLOCK-BALRAMPUR, KATIHAR</t>
  </si>
  <si>
    <t>HSC AT  BALUGANJ  BLOCK-BALRAMPUR, KATIHAR</t>
  </si>
  <si>
    <t>HSC AT KAMRA, BLOCK-BALRAMPUR, KATIHAR</t>
  </si>
  <si>
    <t>HSC AT SHARIFNAGAR,  BLOCK-BALRAMPUR, KATIHAR</t>
  </si>
  <si>
    <t>HSC AT BHARRA,  BLOCK-HASANGANJ, KATIHAR</t>
  </si>
  <si>
    <t>HSC AT DHERUA, BLOCK-HASANGANJ, KATIHAR</t>
  </si>
  <si>
    <t>HSC AT RAMPUR, BLOCK-HASANGANJ, KATIHAR</t>
  </si>
  <si>
    <t>HSC AT RATNI, BLOCK-HASANGANJ, KATIHAR</t>
  </si>
  <si>
    <t>HSC AT CHANDPUR, BLOCK-AZAMNAGAR, KATIHAR</t>
  </si>
  <si>
    <t>HSC AT BARIA, BLOCK-AZAMNAGAR, KATIHAR</t>
  </si>
  <si>
    <t>HSC AT BALUGANJ, BLOCK-AZAMNAGAR, KATIHAR</t>
  </si>
  <si>
    <t>HSC AT PIDAL, BLOCK-AZAMNAGAR, KATIHAR</t>
  </si>
  <si>
    <t>HSC AT JOKER,BLOCK-AZAMNAGAR, KATIHAR</t>
  </si>
  <si>
    <t xml:space="preserve">    </t>
  </si>
  <si>
    <t>Fala Tarni Block-Pothia (Kishanganj)</t>
  </si>
  <si>
    <t>Budhnayi, Block-Pothia (Kishanganj)</t>
  </si>
  <si>
    <t>Baruamani Garnchavdaga, Block-Dighalbank (Kishanganj)</t>
  </si>
  <si>
    <t>Dhangada, Block-Dighalbank (Kishanganj)</t>
  </si>
  <si>
    <t>CHC AT PHC MOHRA (GAYA)</t>
  </si>
  <si>
    <t>chichubadi, Kasba-Kaliyaganj ,  Block- Pothia (Kishanganj)</t>
  </si>
  <si>
    <t>Land not clear</t>
  </si>
  <si>
    <t>HSC AT KATAIYA BLOCK-BASANTPUR, SUPAUL</t>
  </si>
  <si>
    <t>HSC AT JIRWA BLOCK-BASANTPUR, SUPAUL</t>
  </si>
  <si>
    <t>Dhirendra Kumar Thakur, Supaul</t>
  </si>
  <si>
    <t>HSC AT NISTA,  BLOCK-SINGHWARA (DARBHANGA)</t>
  </si>
  <si>
    <t>HSC AT KARAUNI,  BLOCK-KEWTI (DARBHANGA)</t>
  </si>
  <si>
    <t>M/s Delta Enterprises, Patna</t>
  </si>
  <si>
    <t>APHC  AT NAWANI,  BLOCK-JHANJHARPUR, DIST-MADHUBANI</t>
  </si>
  <si>
    <t>Regal Infratrading Pvt. Ltd., Patna</t>
  </si>
  <si>
    <t>HSC AT JAGDISHPUR,  BLOCK-MANIGACHHI (DARBHANGA)</t>
  </si>
  <si>
    <t>HSC AT BHANDARISAM,  BLOCK-MANIGACHHI (DARBHANGA)</t>
  </si>
  <si>
    <t>HSC AT RAMNAGAR,  BLOCK-MANIGACHHI (DARBHANGA)</t>
  </si>
  <si>
    <t>Archana Contractor pvt ltd</t>
  </si>
  <si>
    <t>Column work (G.F)</t>
  </si>
  <si>
    <t>Garaul, Block- Alinagar (Darbhanga)</t>
  </si>
  <si>
    <t>Narman, Block- Alinagar (Darbhanga)</t>
  </si>
  <si>
    <t>Harihath, Block- Alinagar (Darbhanga)</t>
  </si>
  <si>
    <t>PURNEA</t>
  </si>
  <si>
    <t>MDS Infranirman Pvt ltd, Patna</t>
  </si>
  <si>
    <t>HSC AT  MANKAUL,  BLOCK-SRINAGAR, DIST.-KISHANGANJ</t>
  </si>
  <si>
    <t>HSC AT  GADHIYA, BLOCK-SRINAGAR, DIST.-KISHANGANJ</t>
  </si>
  <si>
    <t>HSC AT CHANKA, BLOCK-SRINAGAR, DIST.-KISHANGANJ</t>
  </si>
  <si>
    <t>HSC AT GADHWAS, BLOCK-DAGARUA, DIST.-PURNEA</t>
  </si>
  <si>
    <t>HSC AT LASANPUR, BLOCK-DAGARUA, DIST.-PURNEA</t>
  </si>
  <si>
    <t>HSC AT SAKARPUR,  BLOCK-SINGHWARA (DARBHANGA)</t>
  </si>
  <si>
    <t xml:space="preserve">Kuwar construction </t>
  </si>
  <si>
    <t>Vikash Kumar Gupta</t>
  </si>
  <si>
    <t>LOA issued</t>
  </si>
  <si>
    <t>Supaul</t>
  </si>
  <si>
    <t>East Champaran</t>
  </si>
  <si>
    <t>Sitamarhi</t>
  </si>
  <si>
    <t>Vaishali</t>
  </si>
  <si>
    <t>Sheohar</t>
  </si>
  <si>
    <t>Kishanganj</t>
  </si>
  <si>
    <t>Nalanda</t>
  </si>
  <si>
    <t>Roof shuttering (G.F)</t>
  </si>
  <si>
    <t>Satish Narayan Singh, E. Champaran</t>
  </si>
  <si>
    <t>HSC AT PARSI, PIPRA,DHUMNAGAR,ROARI, SUNASATTI, &amp; DHAMINAHA BLOCK-NARKATIYAGANJ, DIST.-WEST CHAMPARAN</t>
  </si>
  <si>
    <t>HSC AT KALPEER, PATHARGHATTI, &amp; LOHAGARA  BLOCK-DIGHALBANK, DIST.-KISHANGANJ</t>
  </si>
  <si>
    <t xml:space="preserve">M/S Dolphin Construction </t>
  </si>
  <si>
    <t>M/s Gautam Construction</t>
  </si>
  <si>
    <t>HSC AT PALANKAP,KANJIYA,BHEMRA, SATARO, RAIBER &amp; MIRJAPUR, BLOCK-BAISA, DIST.-PURNEA</t>
  </si>
  <si>
    <t>Mannu Pratap Rana</t>
  </si>
  <si>
    <t>SITAMARHI</t>
  </si>
  <si>
    <t>KUNDAN KUMAR SINGH</t>
  </si>
  <si>
    <t>HSC AT CHAPAY, SAUSA, DEVINAGAR, BAKHRIKAUL, MIRAMILIKH &amp; SONGARHA, BLOCK-K. NAGAR, DIST.-PURNEA</t>
  </si>
  <si>
    <t>SUDHIR KUMAR</t>
  </si>
  <si>
    <t>HSC AT BHERIA, RAMCHANDARPUR, AWADHIYATOLA, GHATIWANA, INDERWASAKIN &amp; BIDHESIATOLA, BLOCK-THAVE, DIST.-GOPALGANJ</t>
  </si>
  <si>
    <t>SRI KRISHNA CONST. COMPANY</t>
  </si>
  <si>
    <t>HSC AT BINJI, SIMARIA, PACHMA, CHANDAL &amp; RAUTARA BLOCK-KODHA, DIST.-KATIHAR</t>
  </si>
  <si>
    <t>AWANI DEVCON PVT. LTD.</t>
  </si>
  <si>
    <t>HSC AT PANISAL, HALAWALA, CHHAGALIA, GACHHPARA KAPGANDHA BLOCK-KISHANGANJ, DIST.-KISHANGANJ</t>
  </si>
  <si>
    <t>HSC AT KANTNAGAR, SRANICHAK, BHAINSDIRA, BINDHTOLI &amp; HASIMPUR, BLOCK-BARARI, DIST.-KATIHAR</t>
  </si>
  <si>
    <t>HSC AT SHEETALPUR, SIGRI, GOVINDPUR, SAROGORA, POLTHA, HALDAGOAN, BAKSA, HALDIBARI &amp; PAMAL BLOCK-POTHIA, DIST.-KISHANGANJ</t>
  </si>
  <si>
    <t>PRAKASH KUMAR SAH</t>
  </si>
  <si>
    <t>HSC AT BORHA, BALUA &amp; JAGIR, BLOCK-TEDHAGACHH, DIST.-KISHANGANJ</t>
  </si>
  <si>
    <t>NAWNEE KUMAR SINGH</t>
  </si>
  <si>
    <t>HSC AT BAIDA, KISHNUPUR, CHHOTA LAKHANPUR, BARIA, PAHARPUR PACHHIM TOLA, BLOCK-AMDABAD, DIST.-KATIHAR</t>
  </si>
  <si>
    <t>HSC AT KHATTI, CHAUKIAPUR, MAYAMARI, BABLABANN &amp; PRANPUR BLOCK-AMDABAD, DIST.-KATIHAR</t>
  </si>
  <si>
    <t>HSC AT CHHOTI NALA, MADEDA, AMBIHA, BANIADIH, BLOCK-SANHAULA, DIST.-BHAGALPUR</t>
  </si>
  <si>
    <t>SANJEEV KUMAR</t>
  </si>
  <si>
    <t>HSC AT KARUA RAHIKA, BELAHAT, POTHIYA RAMPUR, RAMNAGAR, ROSKA KOSHAGARH &amp; BITHNAULI KHEMCHAND BLOCK-K. NAGAR, DIST.-PURNEA</t>
  </si>
  <si>
    <t>UNITED INFRA &amp; INDUSTRIES</t>
  </si>
  <si>
    <t>LARKS BUILDCN PVT. LTD.</t>
  </si>
  <si>
    <t>HSC AT BAKHARI, GANDHAR, BISHARI &amp; KHOKSA BLOCK-VAYSI, DIST.-PURNEA</t>
  </si>
  <si>
    <t>HSC AT NAWABGANJ, BAKHARIA, CHOBHRA &amp; MALHARIA, BLOCK-VAYSI, DIST.-PURNEA</t>
  </si>
  <si>
    <t>TUFAIL AHMED KHAN</t>
  </si>
  <si>
    <t>Ramniwas kumar</t>
  </si>
  <si>
    <t>CHC  AT TERHAGACH, ARARIYA</t>
  </si>
  <si>
    <t>Mother India const. pvt ltd</t>
  </si>
  <si>
    <t>Chaitanya Projects</t>
  </si>
  <si>
    <t>Mohan Prasad Developers &amp; construction pvt ltd</t>
  </si>
  <si>
    <t>Rajesh Kumar</t>
  </si>
  <si>
    <t>Rama &amp; Sons</t>
  </si>
  <si>
    <t>SAMASTIPUR</t>
  </si>
  <si>
    <t>Tufail Ahmed Khan const. pvt ltd</t>
  </si>
  <si>
    <t>HSC AT MAUKHNAHA DEVINAGAR, BANSAR, HAUSI &amp; BHATHAILI, BLOCK-SRINAGAR JALALGARH, DIST.-PURNEA</t>
  </si>
  <si>
    <t xml:space="preserve">APHC SAKSOHRA AT BELCHI, DIST-PATNA </t>
  </si>
  <si>
    <t>M/s Devendra Prasad Singh</t>
  </si>
  <si>
    <t>Land available on May-2017</t>
  </si>
  <si>
    <t>CHC AT HARLALNAGAR,ALIGANJ (JAMUI)</t>
  </si>
  <si>
    <t>Chaitanya projects</t>
  </si>
  <si>
    <t>Bambam Kumar Singh</t>
  </si>
  <si>
    <t xml:space="preserve">APHC  AT BANGALWA, DIST-MUNGER  </t>
  </si>
  <si>
    <t xml:space="preserve">APHC  AT SIHMA, BLOCK-MATIHANI DIST-BEGUSARAI </t>
  </si>
  <si>
    <t>HSC AT MADHOPUR, BLOCK-BALRAMPUR (KATIHAR)</t>
  </si>
  <si>
    <t>2ND  RA</t>
  </si>
  <si>
    <t xml:space="preserve">Completed                    </t>
  </si>
  <si>
    <t>HSC AT MUKURIA, KHARSOTA, NIMAUL, MURAWATPUR &amp; TEGHRA BLOCK-AZAMNAGAR, DIST.-KATIHAR</t>
  </si>
  <si>
    <t>NEW SHIVA CONSTRUCTION</t>
  </si>
  <si>
    <t xml:space="preserve">CONSTRUCTION OF BOYS HOSTEL AT SRI KRISHNA MEDICAL COLLEGE &amp; HOSPITAL MUZAFFARPUR </t>
  </si>
  <si>
    <t xml:space="preserve">CONSTRUCTION OF TUTOR RESIDENCE  AT SRI KRISHNA MEDICAL COLLEGE &amp; HOSPITAL MUZAFFARPUR </t>
  </si>
  <si>
    <t>B/W is in progress.</t>
  </si>
  <si>
    <t>HSC AT LAXMIPUR , BALATH, SUNDARPUR BILTHI, SATLAKHA, SAMBHAUR, KHARUVA NAJIRPUR &amp; CHAURI , BLOCK-RAHINA, DIST.-MADHUBANI</t>
  </si>
  <si>
    <t>7th  ra</t>
  </si>
  <si>
    <t>Mukesh Kumar</t>
  </si>
  <si>
    <t>CONSTRUCTION OF APHC AT POTHIA  SANHAULA (BHAGALPUR)</t>
  </si>
  <si>
    <t xml:space="preserve">HSC AT BARARI HARKESH, BLOCK-ACHKAGAON (GOPALGANJ) </t>
  </si>
  <si>
    <t>APHC  AT  BHAUR,  BLOCK-PANDAUL, DIST-MADHUBANI</t>
  </si>
  <si>
    <t xml:space="preserve">UPGRADATION OF INTERNAL ROAD OF RBTS HOMEOPATHIC MEDICAL COLLEGE &amp; HOSPITAL MUZAFFARPUR </t>
  </si>
  <si>
    <t>Ashok Kumar Singh, Muzaffarpur</t>
  </si>
  <si>
    <t>APHC  AT  LARI,  BLOCK-KURTHA, DIST-ARWAL</t>
  </si>
  <si>
    <t>Praveen Kumar, Jehanabad</t>
  </si>
  <si>
    <t>HSC AT BHATGAON, HATHIDUBA, DUDHAUTI, BHOLMARA, RUPDAH &amp; ADARGARI &amp; KATHALDANGI, BLOCK-THAKURGANJ, DIST.-KISHANGANJ</t>
  </si>
  <si>
    <t>HSC AT CHAITAL, BHOGDAWAR &amp; MAHESWARI BLOCK-THAKURGANJ, DIST.-KISHANGANJ</t>
  </si>
  <si>
    <t>HSC AT MAKGADPUR, SISIA,  RAJWARA, NAKKIPUR &amp; BHATWARA BLOCK-KODHA, DIST.-KATIHAR</t>
  </si>
  <si>
    <t xml:space="preserve">UPGRADATION OF EMERGENCY WARD AT PATNA MEDICAL COLLEGE &amp; HOSPITAL, PATNA </t>
  </si>
  <si>
    <t>Rama and Sons</t>
  </si>
  <si>
    <t>HSC AT KURSEL,KAMRU,KURUM, BHRRI &amp; ROSHANGANJ, BLOCK-KADWA, DIST.-KATIHAR</t>
  </si>
  <si>
    <t>HSC AT TAYABPUR WEST,NISTA, SAGRATH,SHIKARPUR &amp; BHAWNAGAR BLOCK-KADWA, DIST.-KATIHAR</t>
  </si>
  <si>
    <t>HSC AT KAMALPUR, DARIAPUR, DUBEILI, MANIKPUR, LASANPUR CHAKWA &amp; MARGA, BLOCK-PURNEA, DIST.-PURNEA</t>
  </si>
  <si>
    <t>HSC AT SRAJDHANI, BHARSIA, BELGACHHI &amp; RANI SIMARIA,, BLOCK-FALKA, DIST.-KATIHAR</t>
  </si>
  <si>
    <t>Bambam Singh</t>
  </si>
  <si>
    <t xml:space="preserve">HSC AT CHHOTKA SAKHEN, BLOCK-ACHKAGAON (GOPALGANJ) </t>
  </si>
  <si>
    <t>Md. Nabi</t>
  </si>
  <si>
    <t>Amulya Traders</t>
  </si>
  <si>
    <t xml:space="preserve">Work will be started after demolished  the old building </t>
  </si>
  <si>
    <t>CHC  AT HASANGANJ, KATIHAR</t>
  </si>
  <si>
    <t>Kalpeer, Tedhagach (Kishanganj)</t>
  </si>
  <si>
    <t>Finishing is in progress</t>
  </si>
  <si>
    <t>DEVINAGAR- Column work</t>
  </si>
  <si>
    <t>Land made available after Tree cutting on 02 August 2017</t>
  </si>
  <si>
    <t>Ram Pukar Singh, Gaya</t>
  </si>
  <si>
    <t>Foundation work is going on</t>
  </si>
  <si>
    <t>Roof casted</t>
  </si>
  <si>
    <t>HSC AT PARMANANDPUR,CHHATIYA GAURA, MAHARAJPUR &amp; HARDA, BLOCK-PURNEA PURV, DIST.-PURNEA</t>
  </si>
  <si>
    <t xml:space="preserve">24-08-2015                           </t>
  </si>
  <si>
    <t>Being  constructed with Medical College. Hence separate expenditure not given.</t>
  </si>
  <si>
    <t>EXPENDITURE WITH CENTAGE</t>
  </si>
  <si>
    <r>
      <t xml:space="preserve">                                           CONSTRUCTION OF GENERAL NURSE MIDWIFERY (G.N.M)                      </t>
    </r>
    <r>
      <rPr>
        <b/>
        <u/>
        <sz val="14"/>
        <color theme="1"/>
        <rFont val="Calibri"/>
        <family val="2"/>
        <scheme val="minor"/>
      </rPr>
      <t xml:space="preserve">   under GOI schemes</t>
    </r>
  </si>
  <si>
    <t>Construction of G.N.M at Bettiah, West Champaran</t>
  </si>
  <si>
    <t>APHC  AT  MOHAN BARIYAM,NARPAT NAGAR , BLOCK-PANDAUL, DIST-MADHUBANI</t>
  </si>
  <si>
    <t>Shaurya Premiere Infrastructure pvt ltd, Patna</t>
  </si>
  <si>
    <t>Arariya</t>
  </si>
  <si>
    <t>Aurangabad</t>
  </si>
  <si>
    <t>Gaya</t>
  </si>
  <si>
    <t>Jamui</t>
  </si>
  <si>
    <t>Katihar</t>
  </si>
  <si>
    <t>Madhubani</t>
  </si>
  <si>
    <t>Purnea</t>
  </si>
  <si>
    <t>Saharsa</t>
  </si>
  <si>
    <t>Sheikhpura</t>
  </si>
  <si>
    <t>Gokhula (West Champaran)</t>
  </si>
  <si>
    <t>Chakauti &amp; Budhnagar-Land not available</t>
  </si>
  <si>
    <t>HSC AT CHAKAUTI, KURHAR &amp; BUDHNAGAR, BLOCK-BOKHRA, DIST.-SITAMARHI</t>
  </si>
  <si>
    <t>Plaster work is in progress</t>
  </si>
  <si>
    <t>Rest site land not clear</t>
  </si>
  <si>
    <t>LOA issued (Land not clear)</t>
  </si>
  <si>
    <t>Sanjay Kumar, Darbhanga</t>
  </si>
  <si>
    <t>ARARIYA</t>
  </si>
  <si>
    <t>Letter sent to D.M for land</t>
  </si>
  <si>
    <t xml:space="preserve"> (Land not available) Letter sent to D.M for land</t>
  </si>
  <si>
    <t>Letter sent for land</t>
  </si>
  <si>
    <t>Darbhanga</t>
  </si>
  <si>
    <t>Jamalpur, Block-Kiratpur (Darbhanga)</t>
  </si>
  <si>
    <t>Ram Pukar Yadav, Darbhanga</t>
  </si>
  <si>
    <t>Manighachhi, Block-Manigachhi (Darbhanga)</t>
  </si>
  <si>
    <t>Mother India Construction Pvt. Ltd.,</t>
  </si>
  <si>
    <t>Nehra, Block-Manigachhi (Darbhanga)</t>
  </si>
  <si>
    <t>Benol, Block-Bokhra (Sitamarhi)</t>
  </si>
  <si>
    <t>Kajha, Block-K.Nagar (Purnea)</t>
  </si>
  <si>
    <t>Banbhag, Block-K.Nagar (Purnea)</t>
  </si>
  <si>
    <t>Mahendrapur, Block-Purnea (Purnea)</t>
  </si>
  <si>
    <t>Ranipatra, Block-Purnea Purva (Purnea)</t>
  </si>
  <si>
    <t>Harda, Block-Purnea Purva (Purnea)</t>
  </si>
  <si>
    <t>Sabdalpur, Block-Kasba (Purnea)</t>
  </si>
  <si>
    <t>Echalo, Block-Dagarua (Purnea)</t>
  </si>
  <si>
    <t>Muchhatta, Block-Amaur (Purnea)</t>
  </si>
  <si>
    <t>Sirshi, Block-Baisa (Purnea)</t>
  </si>
  <si>
    <t>Katorhat, Block-Baisa (Purnea)</t>
  </si>
  <si>
    <t>Parshant Const., Purnea</t>
  </si>
  <si>
    <t>Rohit Raj Construction, Vaishali</t>
  </si>
  <si>
    <t>Prakash Kumar Sah, katihar</t>
  </si>
  <si>
    <t>M/s Bharti Const., Sitamarhi</t>
  </si>
  <si>
    <t>Prashant Const., Purnea</t>
  </si>
  <si>
    <t>Shiv Shankar Singh, Katihar</t>
  </si>
  <si>
    <t>Anil Kumar Singh, Katihar</t>
  </si>
  <si>
    <t>Anil Kumar Mishra</t>
  </si>
  <si>
    <r>
      <t xml:space="preserve">                                                                CONSTRUCTION OF AUXILIARY NURSE MIDWIFERY (A.N      </t>
    </r>
    <r>
      <rPr>
        <b/>
        <u/>
        <sz val="16"/>
        <color theme="1"/>
        <rFont val="Calibri"/>
        <family val="2"/>
        <scheme val="minor"/>
      </rPr>
      <t>under GOI schemes</t>
    </r>
  </si>
  <si>
    <t>Nejagachh-Land not available</t>
  </si>
  <si>
    <t>HSC AT NEJAGACHH, DUMARIA MADARSATOLA, BESARWATI, PATHAMARI &amp; CHURLI, BLOCK-THAKURGANJ, DIST.-KISHANGANJ</t>
  </si>
  <si>
    <t xml:space="preserve">Due to unavailability of Land </t>
  </si>
  <si>
    <r>
      <rPr>
        <b/>
        <sz val="11"/>
        <color theme="1"/>
        <rFont val="Calibri"/>
        <family val="2"/>
        <scheme val="minor"/>
      </rPr>
      <t>Block A</t>
    </r>
    <r>
      <rPr>
        <sz val="11"/>
        <color theme="1"/>
        <rFont val="Calibri"/>
        <family val="2"/>
        <scheme val="minor"/>
      </rPr>
      <t xml:space="preserve">-Finishing work  </t>
    </r>
    <r>
      <rPr>
        <b/>
        <sz val="11"/>
        <color theme="1"/>
        <rFont val="Calibri"/>
        <family val="2"/>
        <scheme val="minor"/>
      </rPr>
      <t xml:space="preserve">Block B- </t>
    </r>
    <r>
      <rPr>
        <sz val="11"/>
        <color theme="1"/>
        <rFont val="Calibri"/>
        <family val="2"/>
        <scheme val="minor"/>
      </rPr>
      <t xml:space="preserve">Finishing work  </t>
    </r>
  </si>
  <si>
    <t>Govindpur-Not started, Haldagaon &amp; Baska-Land not clear</t>
  </si>
  <si>
    <t>Rest site Land not clear</t>
  </si>
  <si>
    <t>LOA issued, Rest site land not clear</t>
  </si>
  <si>
    <t>Irfan Akhtar</t>
  </si>
  <si>
    <t>EXPENSION OF INTERNAL CAPACITY OF GOVT. MEDICAL COLLEGE BETTIAH</t>
  </si>
  <si>
    <t>24 77.12</t>
  </si>
  <si>
    <t>APHC  AT  NANDA MUNDA, BLOCK-SISWAN,  DIST-SIWAN</t>
  </si>
  <si>
    <t>Pratap Construction, New Delhi</t>
  </si>
  <si>
    <t>Devine Lotus Infrastructure Pvt Ltd</t>
  </si>
  <si>
    <t>Kishor Kumar</t>
  </si>
  <si>
    <t>Arun Deo  Kumar</t>
  </si>
  <si>
    <t>Fab India</t>
  </si>
  <si>
    <t>8Months</t>
  </si>
  <si>
    <t>8 Months</t>
  </si>
  <si>
    <t>APHC  AT  JAMO BLOCK-GORIYAKOTHI,  DIST-SIWAN</t>
  </si>
  <si>
    <t>Savitri Technocrate Pvt Ltd, Gopalganj</t>
  </si>
  <si>
    <t>Brick work is in progress</t>
  </si>
  <si>
    <t>T.S in process</t>
  </si>
  <si>
    <t>Bhojpur</t>
  </si>
  <si>
    <t>Banka</t>
  </si>
  <si>
    <t>Khagaria</t>
  </si>
  <si>
    <t>Lakhisarai</t>
  </si>
  <si>
    <t>Munger</t>
  </si>
  <si>
    <t>Madhepura</t>
  </si>
  <si>
    <t>Buxar</t>
  </si>
  <si>
    <t>Siwan</t>
  </si>
  <si>
    <t xml:space="preserve">Shiva Infra Solutions Pvt. Ltd., </t>
  </si>
  <si>
    <t>Jindal Mectec Pvt. Ltd</t>
  </si>
  <si>
    <t>CONSTRUCTION OF GYMNASIUM AND COMMON ROOM AT GOVT. MEDICAL COLLEGE &amp; HOSPITAL, BETTIAH (Prefab)</t>
  </si>
  <si>
    <t>CONSTRUCTION OF CENTRAL LIBRARY  AT GOVT. MEDICAL COLLEGE &amp; HOSPITAL, BETTIAH (Prefab)</t>
  </si>
  <si>
    <t>CONSTRUCTION OF LECTURE THEATRE AT GOVT. MEDICAL COLLEGE &amp; HOSPITAL, BETTIAH (Prefab)</t>
  </si>
  <si>
    <t xml:space="preserve">Finishing work </t>
  </si>
  <si>
    <t xml:space="preserve">Date </t>
  </si>
  <si>
    <t>NAME OF Dy.G.M</t>
  </si>
  <si>
    <t>NAME OF G.M</t>
  </si>
  <si>
    <t>Patna</t>
  </si>
  <si>
    <t>Muzaffarpur</t>
  </si>
  <si>
    <t>Bhagalpur</t>
  </si>
  <si>
    <t>Bettiah</t>
  </si>
  <si>
    <t>Sri Arjun Kumar Mishra</t>
  </si>
  <si>
    <t>Sri Sanjeev Ranjan</t>
  </si>
  <si>
    <t xml:space="preserve">Sri Sunil Kumar </t>
  </si>
  <si>
    <t>Sri Rajendra Prasad Singh</t>
  </si>
  <si>
    <t>Sri Pankaj Kumar</t>
  </si>
  <si>
    <t xml:space="preserve">Sri Anil Kumar </t>
  </si>
  <si>
    <t>Md Nasim Akhtar Ansari</t>
  </si>
  <si>
    <t>ADMINISTRATIVE APPROVAL DETAIL</t>
  </si>
  <si>
    <t xml:space="preserve">Amount (in rs lakh) </t>
  </si>
  <si>
    <t>Sri Birendra Purbey</t>
  </si>
  <si>
    <t>Jehanabad</t>
  </si>
  <si>
    <t>Rohtas</t>
  </si>
  <si>
    <t>Saran</t>
  </si>
  <si>
    <t>West Champaran</t>
  </si>
  <si>
    <t>Nawada</t>
  </si>
  <si>
    <t>Arwal</t>
  </si>
  <si>
    <t>Kaimur</t>
  </si>
  <si>
    <t>Begusarai</t>
  </si>
  <si>
    <t>Jahanabad</t>
  </si>
  <si>
    <t>JAMUI</t>
  </si>
  <si>
    <t>EAST CHAMPARAN</t>
  </si>
  <si>
    <t>JEHANABAD</t>
  </si>
  <si>
    <t>ARWAL</t>
  </si>
  <si>
    <t>SAHARSA</t>
  </si>
  <si>
    <t>SHEOHAR</t>
  </si>
  <si>
    <t>MADHEPURA</t>
  </si>
  <si>
    <t xml:space="preserve">CHC KHANWA, </t>
  </si>
  <si>
    <t>Sri Anil Kumar</t>
  </si>
  <si>
    <t>Sri Sunil Kumar</t>
  </si>
  <si>
    <t>ADDITIONAL PRIMARY HEALTH CENTRE (A.P.H.C)</t>
  </si>
  <si>
    <t>BEGUSARAI</t>
  </si>
  <si>
    <t>MUNGER</t>
  </si>
  <si>
    <t xml:space="preserve">AGREEMENT AMOUNT                (in rs lakh) </t>
  </si>
  <si>
    <t>AMOUNT (Rs in lakh)</t>
  </si>
  <si>
    <t>West champaran</t>
  </si>
  <si>
    <t>sri Anil Kumar</t>
  </si>
  <si>
    <t>Sri Rajendra Prasad</t>
  </si>
  <si>
    <t>BETTIAH</t>
  </si>
  <si>
    <t>Brick work completed</t>
  </si>
  <si>
    <t>Kurhar-Finishing work</t>
  </si>
  <si>
    <t>Finishing work is going on</t>
  </si>
  <si>
    <t>Plaster work is going on</t>
  </si>
  <si>
    <t>Name of work</t>
  </si>
  <si>
    <t>Administrative Approval Amount (in Rs. Lakh)</t>
  </si>
  <si>
    <t>Amount Received (in Rs. Lakh)</t>
  </si>
  <si>
    <t>Expenditure Till Date (in Rs Lakh)</t>
  </si>
  <si>
    <t xml:space="preserve"> Total no. of Projects</t>
  </si>
  <si>
    <t>Completed Projects</t>
  </si>
  <si>
    <t>Ongoing Projects</t>
  </si>
  <si>
    <t>Not Started Projects</t>
  </si>
  <si>
    <t>Detailed Report</t>
  </si>
  <si>
    <t>Akshit Engineering</t>
  </si>
  <si>
    <t xml:space="preserve">Construction of GNM training school &amp; hostel </t>
  </si>
  <si>
    <t xml:space="preserve">Construction of ANM training school &amp; hostel </t>
  </si>
  <si>
    <t>Expenditure Till Date with centage                                                         (in Rs Lakh)</t>
  </si>
  <si>
    <t>A.A. RECEIVED FROM</t>
  </si>
  <si>
    <t>A.A Amount                                  (in Rs. Lakh)</t>
  </si>
  <si>
    <t>Amount Received                                                                 (in Rs. Lakh)</t>
  </si>
  <si>
    <t>Expenditure in Percentage (%) against agrrement</t>
  </si>
  <si>
    <t xml:space="preserve">Construction of various project in Medical colleges of Bihar </t>
  </si>
  <si>
    <t>Health Dept.</t>
  </si>
  <si>
    <t>1  (Diagnostic Centre)</t>
  </si>
  <si>
    <t>Detailed Report (DFID)</t>
  </si>
  <si>
    <t xml:space="preserve">Construction of PHC to CHC (Health deptt.) </t>
  </si>
  <si>
    <t>Construction of PHC to CHC</t>
  </si>
  <si>
    <t>A.A. Amount                (in Rs. Lakh)</t>
  </si>
  <si>
    <t>Amount Received                  (in Rs. Lakh)</t>
  </si>
  <si>
    <t xml:space="preserve">Construction of PHC to CHC (Minority) </t>
  </si>
  <si>
    <t>11776.25                    (471.05 per unit)</t>
  </si>
  <si>
    <t>Remarks</t>
  </si>
  <si>
    <t>CONSTRUCTION OF APHC AT HUSAINPUR, BLOCK-RAHUI  (NALANDA)</t>
  </si>
  <si>
    <t>R.K Infraservices</t>
  </si>
  <si>
    <t>AMOUNT (in lakh)</t>
  </si>
  <si>
    <t>CONSTRUCTION OF APHC KALIYAGANJ, BLOCK-PALASI</t>
  </si>
  <si>
    <t>Dinesh Kumar</t>
  </si>
  <si>
    <t>CONSTRUCTION OF APHC BANDEYA, BLOCK-GOHA</t>
  </si>
  <si>
    <t>CONSTRUCTION OF APHC DHILIYA BAJAR, BLOCK-KESHARIYA</t>
  </si>
  <si>
    <t>Rana Construction</t>
  </si>
  <si>
    <t>CONSTRUCTION OF APHC JAMUARA, BLOCK-TEKARI</t>
  </si>
  <si>
    <t>CONSTRUCTION OF APHC TAJPUR, BLOCK-KHIJARSARAI</t>
  </si>
  <si>
    <t>CONSTRUCTION OF APHC KIYAJORI, BLOCK-CHAKAI</t>
  </si>
  <si>
    <t>CONSTRUCTION OF APHC CHOWKI, BLOCK-KADWA</t>
  </si>
  <si>
    <t>Pradeep Kumar Singh</t>
  </si>
  <si>
    <t>CONSTRUCTION OF APHC BHAIRVSTHAN, BLOCK-JHANJHARPUR</t>
  </si>
  <si>
    <t>CONSTRUCTION OF APHC MOHAN BARIYAM, BLOCK-NARPATNAGAR</t>
  </si>
  <si>
    <t>CONSTRUCTION OF APHC SAIDPUR, BLOCK-BEN</t>
  </si>
  <si>
    <t>A.K Choudhary</t>
  </si>
  <si>
    <t>CONSTRUCTION OF APHC DAMAILI, BLOCK-DHAMDAHA</t>
  </si>
  <si>
    <t>CONSTRUCTION OF APHC SONPUR, BLOCK-SIMRI BAKHTIYARPUR</t>
  </si>
  <si>
    <t>Narayan  Prasad Singh</t>
  </si>
  <si>
    <t>CONSTRUCTION OF APHC BIHARA, BLOCK-PANCHGACHIYA / SATARKATAIYA</t>
  </si>
  <si>
    <t>CONSTRUCTION OF APHC BERMA, BLOCK-SHEIKHPURA</t>
  </si>
  <si>
    <t>CONSTRUCTION OF APHC BIMAN, BLOCK-ARIYARI</t>
  </si>
  <si>
    <t>Shambhu Yadav, Jamui</t>
  </si>
  <si>
    <t>CONSTRUCTION OF APHC BHADAUS, BLOCK-GHATKUSUMBA</t>
  </si>
  <si>
    <t>CONSTRUCTION OF APHC GAGRI, BLOCK-SHEIKHPURA</t>
  </si>
  <si>
    <t>CONSTRUCTION OF APHC RAMBAN, BLOCK-DUMRI KATHSARI</t>
  </si>
  <si>
    <t>CONSTRUCTION OF APHC RASALPUR, BLOCK-BAJPATTI</t>
  </si>
  <si>
    <t>Bharti Construction</t>
  </si>
  <si>
    <t>CONSTRUCTION OF APHC BAJIDPUR, BLOCK-TRIVENIGANJ</t>
  </si>
  <si>
    <t>CONSTRUCTION OF APHC CHANDPIPAR, BLOCK-SARAIGARH-BHAPTIYAHI</t>
  </si>
  <si>
    <t>CONSTRUCTION OF APHC KHAKHAI, BLOCK-KISHANPUR</t>
  </si>
  <si>
    <t>CONSTRUCTION OF APHC JAMALPUR, BLOCK-KIRATPUR</t>
  </si>
  <si>
    <t>Rampukar Yadav</t>
  </si>
  <si>
    <t>Raju Kumar Pandey</t>
  </si>
  <si>
    <t>Dhananjay Kumar</t>
  </si>
  <si>
    <t>Rest Site Land not available</t>
  </si>
  <si>
    <t>Kanjiya- Roof Level</t>
  </si>
  <si>
    <t xml:space="preserve">BHATGAON-Completed HATHIDUBA-Completed   BHOLMARA-Completed </t>
  </si>
  <si>
    <t>Dudhuti, &amp; ADARGARI-Land not available</t>
  </si>
  <si>
    <t>DUMARIA MADARSATOLA- Completed BESARWATI- Completed PATHAMARI-Completed &amp; CHURLI- Completed</t>
  </si>
  <si>
    <t>SHEETALPUR-Completed ,Sigri-Completed, SAHUGORA-Completed, KOLTHA-Completed, HALDIBARI-Completed &amp; PAMAL-Completed</t>
  </si>
  <si>
    <t>GACHHPARA- Finishing work, Halawala- Roof casted</t>
  </si>
  <si>
    <t>MAHARAJPUR- Completed, GAURA- Roof Casted, Harda- Layout</t>
  </si>
  <si>
    <t>Murawatpur-Pond</t>
  </si>
  <si>
    <t>HSC AT KHERA, PARTAILI CHILMARA &amp; HAJIPUR BLOCK-KATIHAR, DIST.-KATIHAR</t>
  </si>
  <si>
    <t>Plaster  work is in progress</t>
  </si>
  <si>
    <t>HSC AT UDAYNGAR, BLOCK-SRINAGAR, DIST.-KISHANGANJ</t>
  </si>
  <si>
    <t>Finishing work work is in progress.</t>
  </si>
  <si>
    <t>Roof casted (G.F)</t>
  </si>
  <si>
    <t>3000 m work completed</t>
  </si>
  <si>
    <t>RENOVATION OF KIDNEY TRANSPLANT UNIT WITH MODULAR UNIT AND FURNITURE AT PMCH, PATNA</t>
  </si>
  <si>
    <t>Pan Solution Pvt Ltd, Patna</t>
  </si>
  <si>
    <t>M/s Pankaj Construction, Rohtas</t>
  </si>
  <si>
    <t>CONSTRUCTION OF 100 BEDDED HOSTEL (G+2) AT GOVT. MEDICAL COLLEGE &amp; HOSPITAL, BETTIAH (Prefab)</t>
  </si>
  <si>
    <t>Md. Nasim Akhtar Ansari</t>
  </si>
  <si>
    <t>SUB-DIVISIONAL HOSPITAL</t>
  </si>
  <si>
    <t>CONSTRUCTIN OF SUB-DIVISIONAL HOSPITAL AT BELSAND, DIST-SITAMARHI</t>
  </si>
  <si>
    <t>Kamalpura Construction Pvt Ltd, Muzaffarpur</t>
  </si>
  <si>
    <t>RENOVATION OF EYE BANK AT PMCH, PATNA</t>
  </si>
  <si>
    <t>Staff Quarter (For Doctor &amp; Staff)</t>
  </si>
  <si>
    <t>Dilip Kumar Mishra</t>
  </si>
  <si>
    <t>Shashikant Singh, Sheohar</t>
  </si>
  <si>
    <t>RENOVATION OF EYE BANK AT JLMNCH,  BHAGALPUR</t>
  </si>
  <si>
    <t xml:space="preserve">CONSTRUCTION OF  EYE BANK AT SKMCH, MUZAFFARPUR
</t>
  </si>
  <si>
    <t xml:space="preserve">CONSTRUCTION OF EYE BANK AT DMCH, DARBHANGA </t>
  </si>
  <si>
    <t>CONSTRUCTION OF EYE BANK AT GOVT. MEDICAL COLLEGE &amp; HOSPITAL, BETTIAH</t>
  </si>
  <si>
    <t>M/s Gauri Homes Pvt. Ltd.</t>
  </si>
  <si>
    <t>Shabnam Sharma</t>
  </si>
  <si>
    <t>M/s Harendra Construction</t>
  </si>
  <si>
    <t>CONSTRUCTIN OF SUB-DIVISIONAL HOSPITAL AT MADHAURA, DIST-SARAN</t>
  </si>
  <si>
    <t>CONSTRUCTIN OF SUB-DIVISIONAL HOSPITAL AT MAHNAR, DIST-VAISHALI</t>
  </si>
  <si>
    <t>CONSTRUCTIN OF SUB-DIVISIONAL HOSPITAL AT BENIPATTI, DIST-MADHUBANI</t>
  </si>
  <si>
    <t>CONSTRUCTIN OF SUB-DIVISIONAL HOSPITAL AT TEGHRA, DIST-BEGUSARAI</t>
  </si>
  <si>
    <t>CONSTRUCTIN OF SUB-DIVISIONAL HOSPITAL AT HAWELI KHARAGPUR, DIST-MUNGER</t>
  </si>
  <si>
    <t>CONSTRUCTIN OF SUB-DIVISIONAL HOSPITAL AT BAKHRI, DIST-BEGUSARAI</t>
  </si>
  <si>
    <t>R.K Infraservices, Patna</t>
  </si>
  <si>
    <t>Tie Beam</t>
  </si>
  <si>
    <t xml:space="preserve">APHC  AT GHATWARI, DIST-MUNGER  </t>
  </si>
  <si>
    <r>
      <rPr>
        <b/>
        <sz val="11"/>
        <rFont val="Calibri"/>
        <family val="2"/>
        <scheme val="minor"/>
      </rPr>
      <t>KAMRU, &amp; ROSHANGAN</t>
    </r>
    <r>
      <rPr>
        <sz val="11"/>
        <rFont val="Calibri"/>
        <family val="2"/>
        <scheme val="minor"/>
      </rPr>
      <t xml:space="preserve"> -Land not available</t>
    </r>
  </si>
  <si>
    <t>Plinth Beam</t>
  </si>
  <si>
    <t>Dhiraj Kumar Agarwal, Supaul</t>
  </si>
  <si>
    <t xml:space="preserve">Amount                    (in rs lakh) </t>
  </si>
  <si>
    <t>CONSTRUCTION OF APHC BUALDAH, BLOCK-KOCHADHAMAN</t>
  </si>
  <si>
    <t>Urveshi Construction</t>
  </si>
  <si>
    <t>Being constructed by MSDP</t>
  </si>
  <si>
    <t>Sanjay Kumar Technocrate</t>
  </si>
  <si>
    <t>02/29/2019</t>
  </si>
  <si>
    <t xml:space="preserve">Amount                   (in rs lakh) </t>
  </si>
  <si>
    <t>Plaster work</t>
  </si>
  <si>
    <t>APHC  AT  PATILAR, DIST-WEST CHAMPARAN</t>
  </si>
  <si>
    <t>Sanju Kumari</t>
  </si>
  <si>
    <t>Rohit Raj Construction Pvt Ltd, Vaishali</t>
  </si>
  <si>
    <t>APHC AT ANANTPUR, BLOCK-MODANGANJ, DIST-JEHANABAD</t>
  </si>
  <si>
    <t>LOA issued on    30/05/2018</t>
  </si>
  <si>
    <t>APHC AT SUGAON, BLOCK-MAKHDUMPUR, DIST-JEHANABAD</t>
  </si>
  <si>
    <t>APHC AT SIGORI, BLOCK- PALIGANJ, DIST-PATNA</t>
  </si>
  <si>
    <t>APHC AT BAJITPUR, BLOCK-GHOSHI, DIST-JEHANABAD</t>
  </si>
  <si>
    <t>Dhananjay Kumar, Barh</t>
  </si>
  <si>
    <r>
      <rPr>
        <b/>
        <sz val="11"/>
        <rFont val="Calibri"/>
        <family val="2"/>
        <scheme val="minor"/>
      </rPr>
      <t>MUKURIA</t>
    </r>
    <r>
      <rPr>
        <sz val="11"/>
        <rFont val="Calibri"/>
        <family val="2"/>
        <scheme val="minor"/>
      </rPr>
      <t xml:space="preserve">-Brick work is in progress, </t>
    </r>
    <r>
      <rPr>
        <b/>
        <sz val="11"/>
        <rFont val="Calibri"/>
        <family val="2"/>
        <scheme val="minor"/>
      </rPr>
      <t>KHARSOTA</t>
    </r>
    <r>
      <rPr>
        <sz val="11"/>
        <rFont val="Calibri"/>
        <family val="2"/>
        <scheme val="minor"/>
      </rPr>
      <t>- Lintel Level</t>
    </r>
  </si>
  <si>
    <t>Land available on Nov-16</t>
  </si>
  <si>
    <t>CONSTRUCTION OF DEIC  AT JLNMCH,BHAGALPUR</t>
  </si>
  <si>
    <t>CONSTRUCTION OF DEIC  AT SADAR HOSPITAL, SAHARSA</t>
  </si>
  <si>
    <t xml:space="preserve">CONSTRUCTION OF DEIC  AT SADAR HOSPITAL, MUZAFFARPUR </t>
  </si>
  <si>
    <t>CONSTRUCTION OF DEIC  AT PRABHAWATI HOSPITAL, GAYA</t>
  </si>
  <si>
    <t>CONSTRUCTION OF 100 BEDDED MCH WING  AT JLNMCH,BHAGALPUR</t>
  </si>
  <si>
    <t>CONSTRUCTION OF 100 BEDDED MCH WING  AT SKMCH, MUZAFFARPUR</t>
  </si>
  <si>
    <t>CONSTRUCTION OF 100 BEDDED MCH WING  AT SADAR HOSPITAL MUZAFFARPUR</t>
  </si>
  <si>
    <t>CONSTRUCTION OF 100 BEDDED MCH WING  AT ANMMCH, GAYA</t>
  </si>
  <si>
    <t>CONSTRUCTION OF 100 BEDDED MCH WING  AT DMCH, DARBHANGA</t>
  </si>
  <si>
    <t>CONSTRUCTION OF 100 BEDDED MCH WING  AT SADAR HOSPITAL SITAMARHI</t>
  </si>
  <si>
    <t>CONSTRUCTION OF EYE BANK AT ANMMCH, GAYA</t>
  </si>
  <si>
    <t>Work is going on</t>
  </si>
  <si>
    <t>Roof casted (F.F)</t>
  </si>
  <si>
    <t>Roof casted(G.F)</t>
  </si>
  <si>
    <t>Sasaram</t>
  </si>
  <si>
    <t>Rita Devi, Rohtas</t>
  </si>
  <si>
    <t>LOA issued on 30/07/2018</t>
  </si>
  <si>
    <t>CONSTRUCTION OF APHC AT DARWA, BLOCK-MORWA,SAMASTIPUR</t>
  </si>
  <si>
    <t xml:space="preserve">M/S Gautam Construction </t>
  </si>
  <si>
    <t>Dharmendra Pandey</t>
  </si>
  <si>
    <t>Santosh Kumar Pandey</t>
  </si>
  <si>
    <t>APHC AT SHAMBHUPUR KWARI</t>
  </si>
  <si>
    <t>R.N group of company</t>
  </si>
  <si>
    <t>Land available on Aug'18</t>
  </si>
  <si>
    <t>M/s Highway Construction co, Jharkhand</t>
  </si>
  <si>
    <t>Contractor debarred for participating in tender due to delay in work</t>
  </si>
  <si>
    <t>Construction of  MO &amp; Staff Quarter at CHC Govindpur</t>
  </si>
  <si>
    <t>Md. Rais Khan</t>
  </si>
  <si>
    <t>Construction of  MO &amp; Staff Quarter at CHC Akbarpur</t>
  </si>
  <si>
    <t>Work to be started</t>
  </si>
  <si>
    <t>Construction of  MO &amp; Staff Quarter at CHC Narhat</t>
  </si>
  <si>
    <t>Construction of  MO &amp; Staff Quarter at CHC Karpi</t>
  </si>
  <si>
    <t>Construction of  MO &amp; Staff Quarter at CHC Kurtha</t>
  </si>
  <si>
    <t>Construction of  MO &amp; Staff Quarter at CHC Deo</t>
  </si>
  <si>
    <t>M/s Sand Stone</t>
  </si>
  <si>
    <t>Construction of  MO &amp; Staff Quarter at CHC Madanpur</t>
  </si>
  <si>
    <t>Construction of  MO &amp; Staff Quarter at CHC Belaganj</t>
  </si>
  <si>
    <t>Mohan Sharma</t>
  </si>
  <si>
    <t>Construction of  MO &amp; Staff Quarter at CHC Bajirganj</t>
  </si>
  <si>
    <t>Construction of  MO &amp; Staff Quarter at CHC Manpur</t>
  </si>
  <si>
    <t>Saroj Kumar</t>
  </si>
  <si>
    <t>Construction of  MO &amp; Staff Quarter at CHC Khijarsarai</t>
  </si>
  <si>
    <t>Construction of  MO &amp; Staff Quarter at CHC Konch</t>
  </si>
  <si>
    <t>Construction of  MO &amp; Staff Quarter at CHC Gurua</t>
  </si>
  <si>
    <t>Construction of  MO &amp; Staff Quarter at CHC Amas</t>
  </si>
  <si>
    <t>Construction of  MO &amp; Staff Quarter at CHC Imamganj</t>
  </si>
  <si>
    <t>Construction of  MO &amp; Staff Quarter at CHC Barachatti</t>
  </si>
  <si>
    <t>Construction of  MO &amp; Staff Quarter at CHC Pariya</t>
  </si>
  <si>
    <t>Construction of  MO &amp; Staff Quarter at CHC Hulasganj</t>
  </si>
  <si>
    <t>Construction of  MO &amp; Staff Quarter at CHC Kako</t>
  </si>
  <si>
    <t>Construction of  MO &amp; Staff Quarter at CHC Hilsa</t>
  </si>
  <si>
    <t>Construction of  MO &amp; Staff Quarter at Sub-Divisional Rajgir</t>
  </si>
  <si>
    <t>Construction of  MO &amp; Staff Quarter at Sadar Hospital, Nalanda</t>
  </si>
  <si>
    <t>Construction of  MO &amp; Staff Quarter at CHC Piro</t>
  </si>
  <si>
    <t>Construction of  MO &amp; Staff Quarter at CHC Bihiyan</t>
  </si>
  <si>
    <t>Construction of  MO &amp; Staff Quarter at CHC Udwant Nagar</t>
  </si>
  <si>
    <t>Construction of  MO &amp; Staff Quarter at CHC Barhara</t>
  </si>
  <si>
    <t>Construction of  MO &amp; Staff Quarter at CHC Rajpur</t>
  </si>
  <si>
    <t>MDS Infranirman</t>
  </si>
  <si>
    <t>Construction of  MO &amp; Staff Quarter at Sadar Hospital, Bhojpur</t>
  </si>
  <si>
    <t>Construction of  MO &amp; Staff Quarter at CHC Chenari</t>
  </si>
  <si>
    <t>Construction of  MO &amp; Staff Quarter at CHC Chand</t>
  </si>
  <si>
    <t>Construction of  MO &amp; Staff Quarter at CHC Chainpur</t>
  </si>
  <si>
    <t>Construction of  MO &amp; Staff Quarter at CHC Bhagwanpur</t>
  </si>
  <si>
    <t>Construction of  MO &amp; Staff Quarter at CHC Kudra</t>
  </si>
  <si>
    <t>Construction of  MO &amp; Staff Quarter at CHC Sono</t>
  </si>
  <si>
    <t>Construction of  MO &amp; Staff Quarter at CHC Kahaira</t>
  </si>
  <si>
    <t>Construction of  MO &amp; Staff Quarter at CHC Sikandra</t>
  </si>
  <si>
    <t>Construction of  MO &amp; Staff Quarter at Sadar Hospital, Jamui</t>
  </si>
  <si>
    <t>Construction of  MO &amp; Staff Quarter at CHC Suryagarha</t>
  </si>
  <si>
    <t>Kanahaya Contract Pvt Ltd</t>
  </si>
  <si>
    <t>Construction of  MO &amp; Staff Quarter at CHC Behlar</t>
  </si>
  <si>
    <t>Construction of  MO &amp; Staff Quarter at CHC Chanan</t>
  </si>
  <si>
    <t>Construction of  MO &amp; Staff Quarter at CHC Alauli</t>
  </si>
  <si>
    <t>Construction of  MO &amp; Staff Quarter at Sadar Hospital, Khagaria</t>
  </si>
  <si>
    <t>Construction of  MO &amp; Staff Quarter at CHC Haveli Kharagpur</t>
  </si>
  <si>
    <t>Construction of  MO &amp; Staff Quarter at CHC Sangrampur</t>
  </si>
  <si>
    <t>Construction of  MO &amp; Staff Quarter at CHC Dharhara</t>
  </si>
  <si>
    <t>Uma Shankar Roy</t>
  </si>
  <si>
    <t>Construction of  MO &amp; Staff Quarter at Sadar Hospital Munger</t>
  </si>
  <si>
    <t>Construction of  MO &amp; Staff Quarter at Sub-Divisional Hospital Baliya</t>
  </si>
  <si>
    <t>Astha &amp; Saumya Construction</t>
  </si>
  <si>
    <t>Construction of  MO &amp; Staff Quarter at Sadar Hospital Begusarai</t>
  </si>
  <si>
    <t>Muzaffrapur</t>
  </si>
  <si>
    <t>Construction of  MO &amp; Staff Quarter at CHC Minapur</t>
  </si>
  <si>
    <t>Regal Infra Trading Pvt Ltd</t>
  </si>
  <si>
    <t>Construction of  MO &amp; Staff Quarter at CHC Patepur</t>
  </si>
  <si>
    <t>Life Vision Construction Pvt Ltd</t>
  </si>
  <si>
    <t>Construction of  MO &amp; Staff Quarter at CHC Piprahi</t>
  </si>
  <si>
    <t>Mother India Construction Pvt Ltd</t>
  </si>
  <si>
    <t>Construction of  MO &amp; Staff Quarter at Sadar Hospital, Siwan</t>
  </si>
  <si>
    <t>Construction of  MO &amp; Staff Quarter at CHC Runni Saidpur</t>
  </si>
  <si>
    <t>Construction of  MO &amp; Staff Quarter at CHC Belsand</t>
  </si>
  <si>
    <t>Construction of  MO &amp; Staff Quarter at CHC Nanpur</t>
  </si>
  <si>
    <t>Construction of  MO &amp; Staff Quarter at CHC Riga</t>
  </si>
  <si>
    <t>Construction of  MO &amp; Staff Quarter at CHC Chhatraganch</t>
  </si>
  <si>
    <t>Md. Makbul Alam</t>
  </si>
  <si>
    <t>Construction of  MO &amp; Staff Quarter at CHC Patahi</t>
  </si>
  <si>
    <t>Construction of  MO &amp; Staff Quarter at CHC Madhuban</t>
  </si>
  <si>
    <t>Construction of  MO &amp; Staff Quarter at CHC Chiraiyan</t>
  </si>
  <si>
    <t>Asiana Contract Pvt Ltd</t>
  </si>
  <si>
    <t>Construction of  MO &amp; Staff Quarter at CHC Keshariyan</t>
  </si>
  <si>
    <t>Construction of  MO &amp; Staff Quarter at CHC Sikta</t>
  </si>
  <si>
    <t>Construction of  MO &amp; Staff Quarter at CHC Chanpatiyan</t>
  </si>
  <si>
    <t>Construction of  MO &amp; Staff Quarter at CHC Jogpatti</t>
  </si>
  <si>
    <t>Construction of  MO &amp; Staff Quarter at CHC Manjhauliya</t>
  </si>
  <si>
    <t>Construction of  MO &amp; Staff Quarter at CHC Bairiya</t>
  </si>
  <si>
    <t>Construction of  MO &amp; Staff Quarter at CHC Ramnagar</t>
  </si>
  <si>
    <t>Construction of  MO &amp; Staff Quarter at CHC Manatand</t>
  </si>
  <si>
    <t>Construction of  MO &amp; Staff Quarter at CHC Madhubani</t>
  </si>
  <si>
    <t>Construction of  MO &amp; Staff Quarter at CHC Tharkarha</t>
  </si>
  <si>
    <t>Construction of  MO &amp; Staff Quarter at CHC Nautan</t>
  </si>
  <si>
    <t>Construction of  MO &amp; Staff Quarter at CHC Bagha-2</t>
  </si>
  <si>
    <t>Construction of  MO &amp; Staff Quarter at Sub-Divisional Bagha</t>
  </si>
  <si>
    <t>Construction of  MO &amp; Staff Quarter at CHC Bhitaha</t>
  </si>
  <si>
    <t>Construction of  MO &amp; Staff Quarter at CHC Piprasi</t>
  </si>
  <si>
    <t>Foundation work</t>
  </si>
  <si>
    <t>LOA issued on    30/05/2018 (Land not available)</t>
  </si>
  <si>
    <t>Work started after demolished old building</t>
  </si>
  <si>
    <t>B.Prasad</t>
  </si>
  <si>
    <t>Brick work</t>
  </si>
  <si>
    <t>Plaster Work</t>
  </si>
  <si>
    <t>Roof Shuttering</t>
  </si>
  <si>
    <t>T.s in progress</t>
  </si>
  <si>
    <t>9 Months.</t>
  </si>
  <si>
    <t>CONSTRUCTION OF 12 BEDDED ICU AT  PMCH, PATNA</t>
  </si>
  <si>
    <t>Ashishwar Krishna Developers Pvt ltd</t>
  </si>
  <si>
    <t>T.S work in process</t>
  </si>
  <si>
    <t>Brick work isgoing on</t>
  </si>
  <si>
    <t>Kursel- Roof casted               Bhrri- Finishing work, Kurum- Plinth Beam completed</t>
  </si>
  <si>
    <t>HSC AT JAUNIYA, THAGDABARI, BHANDARTAL, RONIYA &amp; DURGAPUR, BLOCK-KADWA, DIST.-KATIHAR</t>
  </si>
  <si>
    <t>BAIDA- Plaster work</t>
  </si>
  <si>
    <t>PRANPUR- Plinth Beam</t>
  </si>
  <si>
    <t>SRAJDHANI-  Finishing work,RANI SIMARIA-Finishing work</t>
  </si>
  <si>
    <t>Sharda Security &amp; Alied Services</t>
  </si>
  <si>
    <t>REPORT OF EYE BANK</t>
  </si>
  <si>
    <t>Letter sent for Handed over vide Letter no- 3766, Dated-15.11.2018</t>
  </si>
  <si>
    <t>CONSTRUCTION OF EYE BANK AT NMCH, PATNA</t>
  </si>
  <si>
    <t>Tender Invited vide NIT no- 41/2018, Last date of receipt of Tender-25/01/2019</t>
  </si>
  <si>
    <r>
      <t>Letter sent for Handed over vide Letter no-</t>
    </r>
    <r>
      <rPr>
        <sz val="11"/>
        <rFont val="Calibri"/>
        <family val="2"/>
        <scheme val="minor"/>
      </rPr>
      <t xml:space="preserve"> 4081</t>
    </r>
    <r>
      <rPr>
        <sz val="11"/>
        <color theme="1"/>
        <rFont val="Calibri"/>
        <family val="2"/>
        <scheme val="minor"/>
      </rPr>
      <t xml:space="preserve"> Dated-29.11.2018 &amp; Letter no- 4728, Dated-04.01.2019</t>
    </r>
  </si>
  <si>
    <r>
      <t xml:space="preserve">TRAUMA CENTRE AT SKMCH, MUZAFFRAPUR 
</t>
    </r>
    <r>
      <rPr>
        <b/>
        <sz val="11"/>
        <color theme="1"/>
        <rFont val="Calibri"/>
        <family val="2"/>
        <scheme val="minor"/>
      </rPr>
      <t>(LVL-II)</t>
    </r>
  </si>
  <si>
    <r>
      <t xml:space="preserve">TRAUMA CENTRE AT DISTRICT HOSPITAL MADHEPURA 
</t>
    </r>
    <r>
      <rPr>
        <b/>
        <sz val="11"/>
        <color theme="1"/>
        <rFont val="Calibri"/>
        <family val="2"/>
        <scheme val="minor"/>
      </rPr>
      <t>(LVL-III)</t>
    </r>
  </si>
  <si>
    <r>
      <t xml:space="preserve">TRAUMA CENTRE AT DISTRICT HOSPITAL, KISHANGANJ 
</t>
    </r>
    <r>
      <rPr>
        <b/>
        <sz val="11"/>
        <color theme="1"/>
        <rFont val="Calibri"/>
        <family val="2"/>
        <scheme val="minor"/>
      </rPr>
      <t>(LVL-III)</t>
    </r>
  </si>
  <si>
    <r>
      <t xml:space="preserve">TRAUMA CENTRE AT DISTRICT HOSPITAL, GOPALGANJ 
</t>
    </r>
    <r>
      <rPr>
        <b/>
        <sz val="11"/>
        <color theme="1"/>
        <rFont val="Calibri"/>
        <family val="2"/>
        <scheme val="minor"/>
      </rPr>
      <t>(LVL-III)</t>
    </r>
  </si>
  <si>
    <r>
      <t xml:space="preserve">TRAUMA CENTRE AT JHANJHARPUR, MADHUBANI
</t>
    </r>
    <r>
      <rPr>
        <b/>
        <sz val="11"/>
        <color theme="1"/>
        <rFont val="Calibri"/>
        <family val="2"/>
        <scheme val="minor"/>
      </rPr>
      <t>(LVL-III)</t>
    </r>
  </si>
  <si>
    <t>Building Cost-0.80
Eq. Cost-5.00
= 5.80</t>
  </si>
  <si>
    <t>Alakh Ranjan Construction Pvt Ltd</t>
  </si>
  <si>
    <t>Building Cost-0.55
Eq. Cost-2.00
= 2.55</t>
  </si>
  <si>
    <t>Building Cost-0.65
Eq. Cost-2.00
= 2.65</t>
  </si>
  <si>
    <t>Kanika Shree Civcon (OPC) Pvt Ltd</t>
  </si>
  <si>
    <r>
      <t xml:space="preserve">CONSTRUCTION OF TRAUMA CENTRE AT DMCH, DARBHANGA </t>
    </r>
    <r>
      <rPr>
        <b/>
        <sz val="11"/>
        <color theme="1"/>
        <rFont val="Calibri"/>
        <family val="2"/>
        <scheme val="minor"/>
      </rPr>
      <t>(LVL-II)</t>
    </r>
  </si>
  <si>
    <r>
      <t xml:space="preserve">CONSTRUCTION OF TRAUMA CENTRE AT DISTRICT HOSPITAL SASARAM 
</t>
    </r>
    <r>
      <rPr>
        <b/>
        <sz val="11"/>
        <color theme="1"/>
        <rFont val="Calibri"/>
        <family val="2"/>
        <scheme val="minor"/>
      </rPr>
      <t>(LVL-III)</t>
    </r>
  </si>
  <si>
    <r>
      <t xml:space="preserve">   CURRENT PHYSICAL                             </t>
    </r>
    <r>
      <rPr>
        <b/>
        <u/>
        <sz val="11"/>
        <color theme="1"/>
        <rFont val="Calibri"/>
        <family val="2"/>
        <scheme val="minor"/>
      </rPr>
      <t xml:space="preserve">               </t>
    </r>
  </si>
  <si>
    <r>
      <t xml:space="preserve">CONSTRUCTION OF TRAUMA CENTRE AT DISTRICT HOSPITAL PURNEA 
</t>
    </r>
    <r>
      <rPr>
        <b/>
        <sz val="11"/>
        <color theme="1"/>
        <rFont val="Calibri"/>
        <family val="2"/>
        <scheme val="minor"/>
      </rPr>
      <t>(LVL-II)</t>
    </r>
  </si>
  <si>
    <r>
      <t xml:space="preserve">CONSTRUCTION OF TRAUMA CENTRE AT ANMMCH, GAYA               </t>
    </r>
    <r>
      <rPr>
        <b/>
        <sz val="11"/>
        <color theme="1"/>
        <rFont val="Calibri"/>
        <family val="2"/>
        <scheme val="minor"/>
      </rPr>
      <t>(LVL-II)</t>
    </r>
  </si>
  <si>
    <t>Work Not Started</t>
  </si>
  <si>
    <t>Old building available on proposed site. Letter sent to  Medical Officer I/C, Madanpur  vide Letter no-1280, Dated- 25.06.2018 for demolition of old building. Civil surgeon  vide letter no 1711, Dated-07.09.2018 instructed Medical Officer I/C, Madanpur for the auction.</t>
  </si>
  <si>
    <t>Retender to be Invited</t>
  </si>
  <si>
    <t>Tender Invited vide NIT no-12/2017 (Two bidder participated in this Tender &amp; One bidder technically disqualify). Hence, Retender to be invited)</t>
  </si>
  <si>
    <t>Tender Invited vide NIT no-12/2017 (Three bidder participated in this Tender &amp; Two bidder technically disqualify). Hence, Retender to be invited)</t>
  </si>
  <si>
    <t>Tender Invited vide NIT no-12/2017 (Two bidder participated in this Tender &amp; both bidder technically disqualify). Hence, Retender to be invited)</t>
  </si>
  <si>
    <t>Project hold due to redevelopment of PMCH, Patna</t>
  </si>
  <si>
    <t>Indra Narayan Singh Contract pvt ltd</t>
  </si>
  <si>
    <t>LOA to be  issued</t>
  </si>
  <si>
    <t>Work order to be issued</t>
  </si>
  <si>
    <t>CONSTRUCTION OF DEIC  AT NMCH, PATNA</t>
  </si>
  <si>
    <t>CONSTRUCTION OF DEIC  AT DMCH, DARBHANGA</t>
  </si>
  <si>
    <t>CONSTRUCTION OF DEIC  AT DISTRICT HOSPITAL, PURNEA</t>
  </si>
  <si>
    <t>CONSTRUCTION OF DEIC  AT DISTRICT HOSPITAL, MUNGER</t>
  </si>
  <si>
    <t>CONSTRUCTION OF DEIC  AT DISTRICT HOSPITAL, CHHAPRA</t>
  </si>
  <si>
    <t>MDS Infranirman Pvt Ltd, Patna</t>
  </si>
  <si>
    <t>Shobh Nath Prasad</t>
  </si>
  <si>
    <t>Phase- I</t>
  </si>
  <si>
    <t>Phase- II</t>
  </si>
  <si>
    <t>LOA issued on- 07/12/2018</t>
  </si>
  <si>
    <t>Kaushal Buildcon Pvt Ltd</t>
  </si>
  <si>
    <t>Financial bid opened, Lottery to be done</t>
  </si>
  <si>
    <t>M/s Surendra Prasad Singh</t>
  </si>
  <si>
    <t xml:space="preserve">Land not available. Letter sent to Land reform DC vide Letter no-3498, Dated-26/10/2018  &amp; Letter sent to D.M  vide Letter no-4318, Dated-11/12/2018 </t>
  </si>
  <si>
    <t xml:space="preserve">Land not available. Letter sent to D.M  vide Letter no-4631, Dated-31/12/2018 </t>
  </si>
  <si>
    <t>LOA issued on …./01/2019</t>
  </si>
  <si>
    <t>APHC AT RAIPUR MAHADEVA, BLOCK-SARAIYA</t>
  </si>
  <si>
    <t>Sanjeev Sharma</t>
  </si>
  <si>
    <t>Sri Vikash Jha</t>
  </si>
  <si>
    <t>APHC AT KHUDAGANJ, BLOCK-ISLAMPUR</t>
  </si>
  <si>
    <t>Old building available on proposed site</t>
  </si>
  <si>
    <t xml:space="preserve"> Tender decided, LOA to be issued</t>
  </si>
  <si>
    <t>Land availabe on 10.12.2018</t>
  </si>
  <si>
    <t>Land not available, Letter sent to CS vide letter no-5184, 2892, 1188 dated-28.01.2019, 26.09.2018, 20.06.2018 respectively</t>
  </si>
  <si>
    <t>Land not available, Letter sent to CS vide letter no-1187, 2939, 4084, 5183 dated-20.06.2018, 27.09.2018, 29.11.2018, 28.01.2019 respectively</t>
  </si>
  <si>
    <t>Sona Infrastructure</t>
  </si>
  <si>
    <t>Column work (G.F.)</t>
  </si>
  <si>
    <t>Md. Ziaul khan</t>
  </si>
  <si>
    <t>Land not available, Letter sent to C.S. vide letter no-2147 date-09.08.2018</t>
  </si>
  <si>
    <t>Work started after tree cutting</t>
  </si>
  <si>
    <t>Ram pukar singh</t>
  </si>
  <si>
    <t>No of Projects</t>
  </si>
  <si>
    <t>In Tender Stage</t>
  </si>
  <si>
    <t>Tender Finalized</t>
  </si>
  <si>
    <t>Construction of Medical Officer &amp; Staff Quarter</t>
  </si>
  <si>
    <t>Tender Finalized. LOA to be issued</t>
  </si>
  <si>
    <t>Brajesh Kumar Singh</t>
  </si>
  <si>
    <t>Gurudev Engicon</t>
  </si>
  <si>
    <t>Tender Invited vide NIT no-12/2017 (Single Bidder) Retender invited vide Nit no-11/2018 (One bidder participated in tender but bidder has been technically disqualified). Hence Retender to be invited</t>
  </si>
  <si>
    <t>Rajnish Kumar Singh</t>
  </si>
  <si>
    <t xml:space="preserve"> Financial bid opened. Due to Single bid Tender will be decided by board</t>
  </si>
  <si>
    <t>Tender Invited vide NIT no-12/2017 (Single Bidder) Retender invited vide Nit no-11/2018 but Tender not received. Hence Retender to be invited</t>
  </si>
  <si>
    <t>Tender invited vide Nit no-12/2017 (Two bidder participated in tender &amp; one bidder technically disqualified) Hence Retender to be invited</t>
  </si>
  <si>
    <t>9600.00                                                                          (128.00 per unit)</t>
  </si>
  <si>
    <t xml:space="preserve"> </t>
  </si>
  <si>
    <t>Stage</t>
  </si>
  <si>
    <t>Detailed report</t>
  </si>
  <si>
    <t>Financial bid opened. Due to single bid  Tender will be finalized next Board meeting</t>
  </si>
  <si>
    <t>Construction of APHC</t>
  </si>
  <si>
    <t>According to C.S building already constructed. Hence project cancelled</t>
  </si>
  <si>
    <t>Constructed by Health Deptt.</t>
  </si>
  <si>
    <t>Shankara Construction</t>
  </si>
  <si>
    <t>2927.54                 (127.28 per unit)</t>
  </si>
  <si>
    <t>1 (Kiyajori)</t>
  </si>
  <si>
    <t>List of 17 nos of HSC</t>
  </si>
  <si>
    <t>S. N.</t>
  </si>
  <si>
    <t>Name of Work</t>
  </si>
  <si>
    <t xml:space="preserve"> Name of  Contractor </t>
  </si>
  <si>
    <t>Physical Status</t>
  </si>
  <si>
    <t xml:space="preserve">LokLF; midsUnz Hkxugh iz[kaM+&amp;ujirxat ftyk&amp; vjfj;k dk Hkou fuekZ.k dk;ZA   </t>
  </si>
  <si>
    <t>Dhirendra Kr. Thakur</t>
  </si>
  <si>
    <t>LokLF; midsUnz csykxat iz[kaM+&amp;dnok ftyk&amp;dfVgkj dk Hkou fuekZ.k dk;ZA</t>
  </si>
  <si>
    <t>LokLF; midsUnz fcykjh iz[kaM+&amp;drjhljk; ftyk&amp;ukyank  dk Hkou fuekZ.k dk;ZA</t>
  </si>
  <si>
    <t>Mahendra Kr. Sinha</t>
  </si>
  <si>
    <t xml:space="preserve">LokLF; midsUnz bjkdh iz[kaM+&amp;nso ftyk&amp; vkSjaxkckn  dk Hkou fuekZ.k dk;ZAZ </t>
  </si>
  <si>
    <t>Shobha Devi</t>
  </si>
  <si>
    <t>LokLF; midsUnz pnW;kuh iz[kaM+&amp;dksap ftyk&amp;x;k dk Hkou fuekZ.k dk;ZA</t>
  </si>
  <si>
    <t>LokLF; midsUnz vnkbZ iz[kaM+&amp;dksap ftyk&amp;x;k  esa LokLF; midsUnz dk Hkou fuekZ.k dk;ZA</t>
  </si>
  <si>
    <t>Dharmendra Sharma</t>
  </si>
  <si>
    <t>Land not available. Letter sent to C.S vide letter no-1274, 2938, 3947, 5149 dated-25.06.2018, 27.09.2018, 25.01.2019</t>
  </si>
  <si>
    <t>LokLF; midsUnz gluiqj gcjgka iz[kaM+&amp;egukj ftyk&amp;oS”kkyh  dk Hkou fuekZ.k dk;ZA</t>
  </si>
  <si>
    <t>Narayan Roy</t>
  </si>
  <si>
    <t>LokLF; midsUnz y[kunhjk iz[kaM+&amp;MqejkWo ftyk&amp;cDlj dk Hkou fuekZ.k dk;ZA</t>
  </si>
  <si>
    <t>LokLF; midsUnz eksguiqj iz[kaM+&amp;lnj ftyk&amp; Hkkstiqj  dk Hkou fuekZ.k dk;ZA</t>
  </si>
  <si>
    <t>Kamlesh Kumar</t>
  </si>
  <si>
    <t>LokLF; midsUnz jkekpqvk  iz[kaM+&amp;”kEHkqxat ftyk&amp;ckadk dk Hkou fuekZ.k dk;ZA</t>
  </si>
  <si>
    <t>Vaishanavi Buildtech pvt. Ltd.</t>
  </si>
  <si>
    <t>Land not available. Letter sent to M.O incharge vide letter no-5121 dated-24.01.2019</t>
  </si>
  <si>
    <t>LokLF; midsUnz enok iz[kaM+&amp;fHkfi;qj ftyk&amp; Hkkxyiqj dk Hkou fuekZ.k dk;ZA</t>
  </si>
  <si>
    <t>Lant not available, Letter sent to C.S.</t>
  </si>
  <si>
    <t>LokLF; midsUnz eghukFkuxj iz[kaM+&amp;csynkSj ftyk&amp; [kxM+h;k  dk Hkou fuekZ.k dk;ZA</t>
  </si>
  <si>
    <t>Prashant Kumar</t>
  </si>
  <si>
    <t>LokLF; midsUnz vnkiqj iz[kaM+&amp;lq;Zx&lt;+ ftyk&amp; y[khljk; dk Hkou fuekZ.k dk;ZAZ</t>
  </si>
  <si>
    <t>Sanjeev Kumar</t>
  </si>
  <si>
    <t>LokLF; midsUnz bUnq[k iz[kaM+&amp;tekyiqj  ftyk&amp; eqxsj dk Hkou fuekZ.k dk;ZA</t>
  </si>
  <si>
    <t>LokLF; midsUnz egslqvk iz[kaM+&amp;e/ksiqjk ftyk&amp;e/ksiqjk dk Hkou fuekZ.k dk;ZA</t>
  </si>
  <si>
    <t>LokLF; midsUnz xuqjk iz[kaM+&amp;eqjkSuk  ftyk&amp;lqikSy  dk Hkou fuekZ.k dk;ZA</t>
  </si>
  <si>
    <t>Land not available, Letter sent to C.O. vide letter no-1991, dated-01.08.2018</t>
  </si>
  <si>
    <t>LokLF; midsUnz cyh;k iz[kaM+&amp;egjktxat ftyk&amp;floku  dk Hkou fuekZ.k dk;ZA</t>
  </si>
  <si>
    <t>M/s B. Prasad</t>
  </si>
  <si>
    <r>
      <t xml:space="preserve">A.A Amount                               </t>
    </r>
    <r>
      <rPr>
        <b/>
        <sz val="11"/>
        <color theme="1"/>
        <rFont val="Calibri"/>
        <family val="2"/>
        <scheme val="minor"/>
      </rPr>
      <t>(in rs Lakh)</t>
    </r>
  </si>
  <si>
    <t>408.00                                                                      (24.00 per unit)</t>
  </si>
  <si>
    <t>No. of Projects</t>
  </si>
  <si>
    <t xml:space="preserve">Remarks </t>
  </si>
  <si>
    <t>Agreement in Process</t>
  </si>
  <si>
    <t>CONSTRUCTION OF 100 BEDDED MCH WING  AT NMCH, PATNA</t>
  </si>
  <si>
    <t>CONSTRUCTION OF 100 BEDDED MCH WING  AT PMCH, PATNA</t>
  </si>
  <si>
    <t>Mars Planning</t>
  </si>
  <si>
    <t>Sri sandeep Kumar</t>
  </si>
  <si>
    <t>Roof casted(G.F.)</t>
  </si>
  <si>
    <t>1st Time tender  invited vide Nit no-13/2018 (Two bidder participated in tender &amp; one bid technically disquqlifed. Hence Retender invited vide Nit no-03/2019. Last date of receipt of tender-27/03/2019</t>
  </si>
  <si>
    <t>Finishing  work is going on</t>
  </si>
  <si>
    <t>Land not available, Letter sent to CS vide letter no-2984 &amp; 2497 dated-31.08.2018  &amp; 29.09.2018 respectively</t>
  </si>
  <si>
    <t>Bhairavsthan- Completed, Kaliyaganj- Project cancelled</t>
  </si>
  <si>
    <r>
      <t xml:space="preserve">                                                    ADDITIONAL PRIMARY HEALTH CENTRE (A.P.H.C)                                       </t>
    </r>
    <r>
      <rPr>
        <sz val="11"/>
        <color theme="1"/>
        <rFont val="Calibri"/>
        <family val="2"/>
        <scheme val="minor"/>
      </rPr>
      <t xml:space="preserve">  as on 25.02.2019</t>
    </r>
  </si>
  <si>
    <t>Construction of Health Sub Centre</t>
  </si>
  <si>
    <t>Land not available-6, In Tender-02, Completed-02</t>
  </si>
  <si>
    <t>Construction of G.N.M at ANMMCH, Gaya</t>
  </si>
  <si>
    <t>Prasad Associates</t>
  </si>
  <si>
    <t>work started</t>
  </si>
  <si>
    <t>Sri Sagar Jaiswal</t>
  </si>
  <si>
    <t>Md. Shamim Ahmad</t>
  </si>
  <si>
    <t>Project Dropped</t>
  </si>
  <si>
    <t>Sri Shashi Shekhar</t>
  </si>
  <si>
    <t>Sri Sandeep Kumar</t>
  </si>
  <si>
    <t>Balmikinagar- Land not available</t>
  </si>
  <si>
    <t>Project Dropped-3 (Barsoi, Manihari, Farbisganj)</t>
  </si>
  <si>
    <t>Kamtaul  (Darbhanga)</t>
  </si>
  <si>
    <r>
      <t xml:space="preserve">CONSTRUCTION OF TRAUMA CENTRE AT LNJPN  HOSPITAL, PATNA
</t>
    </r>
    <r>
      <rPr>
        <b/>
        <sz val="11"/>
        <color theme="1"/>
        <rFont val="Calibri"/>
        <family val="2"/>
        <scheme val="minor"/>
      </rPr>
      <t>(LVL-II)</t>
    </r>
  </si>
  <si>
    <t>Roof Level (G.F)</t>
  </si>
  <si>
    <t>Re-Tender  invited by NIT no-03/2019, Technical evaluation under process</t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</si>
  <si>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>-Finishing work is in progress</t>
    </r>
  </si>
  <si>
    <t>1. Academic Block  near completion.                                                                                                                             2. Land available for hostel block.</t>
  </si>
  <si>
    <t>Roof casted (Terrace Floor)</t>
  </si>
  <si>
    <r>
      <rPr>
        <b/>
        <sz val="11"/>
        <rFont val="Calibri"/>
        <family val="2"/>
        <scheme val="minor"/>
      </rPr>
      <t>Karsahiya</t>
    </r>
    <r>
      <rPr>
        <sz val="11"/>
        <rFont val="Calibri"/>
        <family val="2"/>
        <scheme val="minor"/>
      </rPr>
      <t xml:space="preserve">-Plinth Level  </t>
    </r>
    <r>
      <rPr>
        <b/>
        <sz val="11"/>
        <rFont val="Calibri"/>
        <family val="2"/>
        <scheme val="minor"/>
      </rPr>
      <t>Barharwa Lakhansen</t>
    </r>
    <r>
      <rPr>
        <sz val="11"/>
        <rFont val="Calibri"/>
        <family val="2"/>
        <scheme val="minor"/>
      </rPr>
      <t>- Finishing work is in progress</t>
    </r>
  </si>
  <si>
    <t xml:space="preserve"> Pipra &amp; Sunasatti- Finishing work, DHUMNAGAR Parsi, Roari, Dhaminaha- Roof Level</t>
  </si>
  <si>
    <t>APHC ATLAURIYA, BLOCK-LAURIYA</t>
  </si>
  <si>
    <t>Sakal Deo Mishra</t>
  </si>
  <si>
    <t>M.O-Ground Roof casting completed. Staff Quarter- Piling started</t>
  </si>
  <si>
    <t>Md. Shamim Ahmed</t>
  </si>
  <si>
    <t>Land not Available</t>
  </si>
  <si>
    <t>Brick work is going on</t>
  </si>
  <si>
    <t xml:space="preserve"> Chotka Sakhen- Land not available </t>
  </si>
  <si>
    <t>GHATIWANA- Finishing work</t>
  </si>
  <si>
    <t>Laxmipur-Finishing work, Sundarpur Bilthi-Roof casted , Sambhaur-Plaster work</t>
  </si>
  <si>
    <t>Roof Shuttering (G.F)</t>
  </si>
  <si>
    <t>Pile work is going on</t>
  </si>
  <si>
    <t>Pile cap work is going on</t>
  </si>
  <si>
    <t>APHC AT ARAN</t>
  </si>
  <si>
    <t>Shiva</t>
  </si>
  <si>
    <t>HSC Already constructed  by the Building ConstructionDepartment  IN PASSED</t>
  </si>
  <si>
    <t>Plinth work is going on</t>
  </si>
  <si>
    <t>roof shuttering</t>
  </si>
  <si>
    <t>Finishing woRK</t>
  </si>
  <si>
    <t>Land clearence is in process</t>
  </si>
  <si>
    <t xml:space="preserve">Roof shuttering </t>
  </si>
  <si>
    <t>Roof casted (1st Floor)</t>
  </si>
  <si>
    <t>Land not available Letter sent to C.S vide letter no-5450 dated-11.02.2019</t>
  </si>
  <si>
    <t>Roof shuttering (2nd .F)</t>
  </si>
  <si>
    <t>Finishing work (90%)</t>
  </si>
  <si>
    <t>Finishing stage</t>
  </si>
  <si>
    <t xml:space="preserve"> (Land not available)</t>
  </si>
  <si>
    <t>CONSTRUCTION OF BURN WARD AT PMCH, PATNA</t>
  </si>
  <si>
    <t xml:space="preserve">                                                                   Trauma Centre                                                   </t>
  </si>
  <si>
    <t xml:space="preserve">                                                                                 MCH WING                                                         </t>
  </si>
  <si>
    <t xml:space="preserve">                                                                     DISTRICT EARLY INTERVENTION CENTRE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</si>
</sst>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00"/>
    <numFmt numFmtId="166" formatCode="0.0000"/>
    <numFmt numFmtId="168" formatCode="_ [$₹-439]\ * #,##0.00_ ;_ [$₹-439]\ * \-#,##0.00_ ;_ [$₹-439]\ * &quot;-&quot;??_ ;_ @_ "/>
    <numFmt numFmtId="169" formatCode="[$-409]dd\-mmm\-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Kruti Dev 010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433">
    <xf numFmtId="0" fontId="0" fillId="0" borderId="0" xfId="0"/>
    <xf numFmtId="0" fontId="0" fillId="2" borderId="1" xfId="0" applyFont="1" applyFill="1" applyBorder="1"/>
    <xf numFmtId="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0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5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14" fontId="0" fillId="2" borderId="1" xfId="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/>
    <xf numFmtId="164" fontId="9" fillId="2" borderId="1" xfId="0" applyNumberFormat="1" applyFont="1" applyFill="1" applyBorder="1"/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2" fontId="0" fillId="2" borderId="0" xfId="0" applyNumberFormat="1" applyFont="1" applyFill="1"/>
    <xf numFmtId="0" fontId="23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horizontal="center" vertical="center" wrapText="1"/>
    </xf>
    <xf numFmtId="164" fontId="0" fillId="2" borderId="1" xfId="1" applyFont="1" applyFill="1" applyBorder="1" applyAlignment="1">
      <alignment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4" fontId="0" fillId="2" borderId="0" xfId="1" applyFont="1" applyFill="1" applyAlignment="1">
      <alignment horizontal="center" vertical="center"/>
    </xf>
    <xf numFmtId="9" fontId="6" fillId="2" borderId="1" xfId="2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168" fontId="5" fillId="2" borderId="1" xfId="1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/>
    </xf>
    <xf numFmtId="164" fontId="0" fillId="2" borderId="3" xfId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9" fontId="0" fillId="2" borderId="3" xfId="0" applyNumberForma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7" fillId="2" borderId="1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8" fillId="2" borderId="0" xfId="0" applyFont="1" applyFill="1"/>
    <xf numFmtId="9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top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9" fontId="0" fillId="2" borderId="1" xfId="0" applyNumberFormat="1" applyFill="1" applyBorder="1" applyAlignment="1">
      <alignment horizontal="center" vertical="center" wrapText="1"/>
    </xf>
    <xf numFmtId="9" fontId="0" fillId="2" borderId="3" xfId="0" applyNumberFormat="1" applyFont="1" applyFill="1" applyBorder="1" applyAlignment="1">
      <alignment horizontal="center" vertical="center"/>
    </xf>
    <xf numFmtId="9" fontId="5" fillId="2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right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7" fillId="2" borderId="19" xfId="0" applyNumberFormat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5" fillId="2" borderId="9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64" fontId="5" fillId="2" borderId="3" xfId="1" applyFont="1" applyFill="1" applyBorder="1" applyAlignment="1">
      <alignment horizontal="center" vertical="center" wrapText="1"/>
    </xf>
    <xf numFmtId="0" fontId="0" fillId="2" borderId="0" xfId="0" applyFont="1" applyFill="1" applyBorder="1"/>
    <xf numFmtId="14" fontId="0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164" fontId="0" fillId="2" borderId="3" xfId="1" applyFont="1" applyFill="1" applyBorder="1" applyAlignment="1">
      <alignment horizontal="center" vertical="center"/>
    </xf>
    <xf numFmtId="169" fontId="0" fillId="2" borderId="3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169" fontId="0" fillId="2" borderId="1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0" fontId="0" fillId="2" borderId="3" xfId="0" applyFont="1" applyFill="1" applyBorder="1"/>
    <xf numFmtId="0" fontId="0" fillId="2" borderId="8" xfId="0" applyFont="1" applyFill="1" applyBorder="1"/>
    <xf numFmtId="0" fontId="2" fillId="2" borderId="13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169" fontId="0" fillId="2" borderId="3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169" fontId="0" fillId="2" borderId="2" xfId="0" applyNumberFormat="1" applyFill="1" applyBorder="1" applyAlignment="1">
      <alignment horizontal="center" vertical="center" wrapText="1"/>
    </xf>
    <xf numFmtId="169" fontId="0" fillId="2" borderId="9" xfId="0" applyNumberFormat="1" applyFill="1" applyBorder="1" applyAlignment="1">
      <alignment horizontal="center" vertical="center" wrapText="1"/>
    </xf>
    <xf numFmtId="169" fontId="0" fillId="2" borderId="3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33" fillId="4" borderId="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164" fontId="2" fillId="2" borderId="3" xfId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2" fontId="2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0" fillId="2" borderId="0" xfId="0" applyFont="1" applyFill="1" applyAlignment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164" fontId="0" fillId="2" borderId="1" xfId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164" fontId="0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64" fontId="0" fillId="2" borderId="2" xfId="1" applyFont="1" applyFill="1" applyBorder="1" applyAlignment="1">
      <alignment horizontal="right" vertical="center"/>
    </xf>
    <xf numFmtId="164" fontId="0" fillId="2" borderId="3" xfId="1" applyFon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 textRotation="90" wrapText="1"/>
    </xf>
    <xf numFmtId="0" fontId="18" fillId="2" borderId="9" xfId="0" applyFont="1" applyFill="1" applyBorder="1" applyAlignment="1">
      <alignment horizontal="center" vertical="center" textRotation="90" wrapText="1"/>
    </xf>
    <xf numFmtId="0" fontId="18" fillId="2" borderId="3" xfId="0" applyFont="1" applyFill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/>
    </xf>
    <xf numFmtId="164" fontId="0" fillId="2" borderId="2" xfId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164" fontId="0" fillId="2" borderId="3" xfId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64" fontId="0" fillId="2" borderId="9" xfId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/>
    </xf>
    <xf numFmtId="164" fontId="0" fillId="2" borderId="1" xfId="1" applyFont="1" applyFill="1" applyBorder="1" applyAlignment="1">
      <alignment horizontal="right" vertical="center"/>
    </xf>
    <xf numFmtId="164" fontId="0" fillId="2" borderId="1" xfId="1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169" fontId="0" fillId="2" borderId="1" xfId="0" applyNumberForma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FFFF00"/>
  </sheetPr>
  <dimension ref="A1:O18"/>
  <sheetViews>
    <sheetView view="pageBreakPreview" topLeftCell="F13" zoomScaleNormal="80" zoomScaleSheetLayoutView="100" workbookViewId="0">
      <selection activeCell="F16" sqref="A1:XFD1048576"/>
    </sheetView>
  </sheetViews>
  <sheetFormatPr defaultColWidth="9.140625" defaultRowHeight="15" x14ac:dyDescent="0.25"/>
  <cols>
    <col min="1" max="1" width="4.140625" style="5" customWidth="1"/>
    <col min="2" max="2" width="10.42578125" style="5" customWidth="1"/>
    <col min="3" max="3" width="26.85546875" style="5" customWidth="1"/>
    <col min="4" max="4" width="13.85546875" style="5" customWidth="1"/>
    <col min="5" max="5" width="10.5703125" style="5" customWidth="1"/>
    <col min="6" max="6" width="18.28515625" style="187" customWidth="1"/>
    <col min="7" max="7" width="13" style="5" customWidth="1"/>
    <col min="8" max="8" width="11.42578125" style="5" customWidth="1"/>
    <col min="9" max="9" width="12.85546875" style="5" customWidth="1"/>
    <col min="10" max="10" width="17.140625" style="5" customWidth="1"/>
    <col min="11" max="11" width="9.140625" style="5"/>
    <col min="12" max="13" width="12.5703125" style="5" customWidth="1"/>
    <col min="14" max="14" width="12" style="5" customWidth="1"/>
    <col min="15" max="15" width="13.42578125" style="187" customWidth="1"/>
    <col min="16" max="16384" width="9.140625" style="5"/>
  </cols>
  <sheetData>
    <row r="1" spans="1:15" ht="26.25" x14ac:dyDescent="0.25">
      <c r="A1" s="247" t="s">
        <v>645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s="13" customFormat="1" ht="81.75" customHeight="1" x14ac:dyDescent="0.25">
      <c r="A2" s="206" t="s">
        <v>2</v>
      </c>
      <c r="B2" s="242" t="s">
        <v>731</v>
      </c>
      <c r="C2" s="242"/>
      <c r="D2" s="206" t="s">
        <v>732</v>
      </c>
      <c r="E2" s="206" t="s">
        <v>733</v>
      </c>
      <c r="F2" s="242" t="s">
        <v>743</v>
      </c>
      <c r="G2" s="242"/>
      <c r="H2" s="206" t="s">
        <v>735</v>
      </c>
      <c r="I2" s="206" t="s">
        <v>736</v>
      </c>
      <c r="J2" s="206" t="s">
        <v>737</v>
      </c>
      <c r="K2" s="242" t="s">
        <v>738</v>
      </c>
      <c r="L2" s="242"/>
      <c r="M2" s="242" t="s">
        <v>59</v>
      </c>
      <c r="N2" s="242"/>
      <c r="O2" s="242"/>
    </row>
    <row r="3" spans="1:15" ht="36" customHeight="1" x14ac:dyDescent="0.25">
      <c r="A3" s="211">
        <v>1</v>
      </c>
      <c r="B3" s="249" t="s">
        <v>742</v>
      </c>
      <c r="C3" s="249"/>
      <c r="D3" s="210">
        <v>5120.9399999999996</v>
      </c>
      <c r="E3" s="212">
        <v>1376</v>
      </c>
      <c r="F3" s="251">
        <f>I19</f>
        <v>0</v>
      </c>
      <c r="G3" s="251"/>
      <c r="H3" s="211">
        <v>10</v>
      </c>
      <c r="I3" s="211">
        <v>10</v>
      </c>
      <c r="J3" s="211">
        <v>0</v>
      </c>
      <c r="K3" s="252" t="s">
        <v>1</v>
      </c>
      <c r="L3" s="252"/>
      <c r="M3" s="252" t="s">
        <v>1</v>
      </c>
      <c r="N3" s="252"/>
      <c r="O3" s="252"/>
    </row>
    <row r="4" spans="1:15" ht="38.25" customHeight="1" thickBot="1" x14ac:dyDescent="0.3">
      <c r="A4" s="276" t="s">
        <v>739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ht="45" customHeight="1" thickTop="1" x14ac:dyDescent="0.25">
      <c r="A5" s="257" t="s">
        <v>2</v>
      </c>
      <c r="B5" s="255" t="s">
        <v>216</v>
      </c>
      <c r="C5" s="257" t="s">
        <v>3</v>
      </c>
      <c r="D5" s="262" t="s">
        <v>696</v>
      </c>
      <c r="E5" s="263"/>
      <c r="F5" s="257" t="s">
        <v>78</v>
      </c>
      <c r="G5" s="216" t="s">
        <v>319</v>
      </c>
      <c r="H5" s="257" t="s">
        <v>4</v>
      </c>
      <c r="I5" s="257" t="s">
        <v>5</v>
      </c>
      <c r="J5" s="264" t="s">
        <v>297</v>
      </c>
      <c r="K5" s="264"/>
      <c r="L5" s="216" t="s">
        <v>595</v>
      </c>
      <c r="M5" s="257" t="s">
        <v>683</v>
      </c>
      <c r="N5" s="257" t="s">
        <v>684</v>
      </c>
      <c r="O5" s="257" t="s">
        <v>59</v>
      </c>
    </row>
    <row r="6" spans="1:15" s="100" customFormat="1" ht="30" customHeight="1" thickBot="1" x14ac:dyDescent="0.25">
      <c r="A6" s="259"/>
      <c r="B6" s="248"/>
      <c r="C6" s="259"/>
      <c r="D6" s="99" t="s">
        <v>697</v>
      </c>
      <c r="E6" s="99" t="s">
        <v>682</v>
      </c>
      <c r="F6" s="259"/>
      <c r="G6" s="99" t="s">
        <v>332</v>
      </c>
      <c r="H6" s="259"/>
      <c r="I6" s="259"/>
      <c r="J6" s="99" t="s">
        <v>7</v>
      </c>
      <c r="K6" s="101" t="s">
        <v>0</v>
      </c>
      <c r="L6" s="99" t="s">
        <v>332</v>
      </c>
      <c r="M6" s="258"/>
      <c r="N6" s="258"/>
      <c r="O6" s="259"/>
    </row>
    <row r="7" spans="1:15" ht="50.25" customHeight="1" x14ac:dyDescent="0.25">
      <c r="A7" s="193">
        <v>1</v>
      </c>
      <c r="B7" s="77" t="s">
        <v>620</v>
      </c>
      <c r="C7" s="94" t="s">
        <v>11</v>
      </c>
      <c r="D7" s="195">
        <v>584.99253999999996</v>
      </c>
      <c r="E7" s="236">
        <v>41541</v>
      </c>
      <c r="F7" s="194" t="s">
        <v>12</v>
      </c>
      <c r="G7" s="195">
        <v>436.89001000000002</v>
      </c>
      <c r="H7" s="236">
        <v>41839</v>
      </c>
      <c r="I7" s="236">
        <v>42203</v>
      </c>
      <c r="J7" s="214" t="s">
        <v>8</v>
      </c>
      <c r="K7" s="90">
        <v>1</v>
      </c>
      <c r="L7" s="195">
        <v>315.08999999999997</v>
      </c>
      <c r="M7" s="234" t="s">
        <v>691</v>
      </c>
      <c r="N7" s="97" t="s">
        <v>692</v>
      </c>
      <c r="O7" s="209" t="s">
        <v>77</v>
      </c>
    </row>
    <row r="8" spans="1:15" ht="50.25" customHeight="1" x14ac:dyDescent="0.25">
      <c r="A8" s="93">
        <v>2</v>
      </c>
      <c r="B8" s="54" t="s">
        <v>703</v>
      </c>
      <c r="C8" s="15" t="s">
        <v>13</v>
      </c>
      <c r="D8" s="188">
        <v>448.73124999999999</v>
      </c>
      <c r="E8" s="236">
        <v>41541</v>
      </c>
      <c r="F8" s="233" t="s">
        <v>61</v>
      </c>
      <c r="G8" s="188">
        <v>380.79187999999999</v>
      </c>
      <c r="H8" s="236">
        <v>41880</v>
      </c>
      <c r="I8" s="236">
        <v>42244</v>
      </c>
      <c r="J8" s="209" t="s">
        <v>8</v>
      </c>
      <c r="K8" s="18">
        <v>1</v>
      </c>
      <c r="L8" s="188">
        <v>418.34</v>
      </c>
      <c r="M8" s="82" t="s">
        <v>693</v>
      </c>
      <c r="N8" s="239" t="s">
        <v>690</v>
      </c>
      <c r="O8" s="209" t="s">
        <v>77</v>
      </c>
    </row>
    <row r="9" spans="1:15" ht="59.25" customHeight="1" x14ac:dyDescent="0.25">
      <c r="A9" s="93">
        <v>3</v>
      </c>
      <c r="B9" s="54" t="s">
        <v>675</v>
      </c>
      <c r="C9" s="12" t="s">
        <v>14</v>
      </c>
      <c r="D9" s="188">
        <v>593.25508000000002</v>
      </c>
      <c r="E9" s="236">
        <v>41541</v>
      </c>
      <c r="F9" s="233" t="s">
        <v>62</v>
      </c>
      <c r="G9" s="188">
        <v>408.98284999999998</v>
      </c>
      <c r="H9" s="236">
        <v>41846</v>
      </c>
      <c r="I9" s="236">
        <v>42210</v>
      </c>
      <c r="J9" s="209" t="s">
        <v>8</v>
      </c>
      <c r="K9" s="18">
        <v>1</v>
      </c>
      <c r="L9" s="188">
        <v>385.54</v>
      </c>
      <c r="M9" s="82" t="s">
        <v>698</v>
      </c>
      <c r="N9" s="82" t="s">
        <v>692</v>
      </c>
      <c r="O9" s="209" t="s">
        <v>77</v>
      </c>
    </row>
    <row r="10" spans="1:15" ht="69.75" customHeight="1" x14ac:dyDescent="0.25">
      <c r="A10" s="93">
        <v>4</v>
      </c>
      <c r="B10" s="239" t="s">
        <v>601</v>
      </c>
      <c r="C10" s="15" t="s">
        <v>15</v>
      </c>
      <c r="D10" s="188">
        <v>468.41090000000003</v>
      </c>
      <c r="E10" s="236">
        <v>41541</v>
      </c>
      <c r="F10" s="233" t="s">
        <v>63</v>
      </c>
      <c r="G10" s="188">
        <v>385.96411000000001</v>
      </c>
      <c r="H10" s="236">
        <v>42023</v>
      </c>
      <c r="I10" s="236">
        <v>42387</v>
      </c>
      <c r="J10" s="209" t="s">
        <v>8</v>
      </c>
      <c r="K10" s="18">
        <v>1</v>
      </c>
      <c r="L10" s="188">
        <v>416.89</v>
      </c>
      <c r="M10" s="82" t="s">
        <v>693</v>
      </c>
      <c r="N10" s="239" t="s">
        <v>690</v>
      </c>
      <c r="O10" s="209" t="s">
        <v>77</v>
      </c>
    </row>
    <row r="11" spans="1:15" ht="61.5" customHeight="1" x14ac:dyDescent="0.25">
      <c r="A11" s="93">
        <v>5</v>
      </c>
      <c r="B11" s="54" t="s">
        <v>705</v>
      </c>
      <c r="C11" s="15" t="s">
        <v>97</v>
      </c>
      <c r="D11" s="188">
        <v>484.73568</v>
      </c>
      <c r="E11" s="236">
        <v>41541</v>
      </c>
      <c r="F11" s="233" t="s">
        <v>64</v>
      </c>
      <c r="G11" s="188">
        <v>409.04109999999997</v>
      </c>
      <c r="H11" s="236">
        <v>41876</v>
      </c>
      <c r="I11" s="236" t="s">
        <v>593</v>
      </c>
      <c r="J11" s="209" t="s">
        <v>8</v>
      </c>
      <c r="K11" s="18">
        <v>1</v>
      </c>
      <c r="L11" s="78">
        <v>460.58</v>
      </c>
      <c r="M11" s="239" t="s">
        <v>689</v>
      </c>
      <c r="N11" s="239" t="s">
        <v>690</v>
      </c>
      <c r="O11" s="209" t="s">
        <v>77</v>
      </c>
    </row>
    <row r="12" spans="1:15" ht="48" customHeight="1" x14ac:dyDescent="0.25">
      <c r="A12" s="93">
        <v>6</v>
      </c>
      <c r="B12" s="54" t="s">
        <v>670</v>
      </c>
      <c r="C12" s="12" t="s">
        <v>96</v>
      </c>
      <c r="D12" s="188">
        <v>580.11976000000004</v>
      </c>
      <c r="E12" s="236">
        <v>41541</v>
      </c>
      <c r="F12" s="233" t="s">
        <v>65</v>
      </c>
      <c r="G12" s="188">
        <v>400.96397000000002</v>
      </c>
      <c r="H12" s="236">
        <v>42013</v>
      </c>
      <c r="I12" s="236">
        <v>42377</v>
      </c>
      <c r="J12" s="209" t="s">
        <v>8</v>
      </c>
      <c r="K12" s="18">
        <v>1</v>
      </c>
      <c r="L12" s="188">
        <v>429.02</v>
      </c>
      <c r="M12" s="239" t="s">
        <v>694</v>
      </c>
      <c r="N12" s="82" t="s">
        <v>692</v>
      </c>
      <c r="O12" s="209" t="s">
        <v>77</v>
      </c>
    </row>
    <row r="13" spans="1:15" ht="49.5" customHeight="1" x14ac:dyDescent="0.25">
      <c r="A13" s="54">
        <v>7</v>
      </c>
      <c r="B13" s="54" t="s">
        <v>671</v>
      </c>
      <c r="C13" s="41" t="s">
        <v>95</v>
      </c>
      <c r="D13" s="188">
        <v>472.2124</v>
      </c>
      <c r="E13" s="236">
        <v>41541</v>
      </c>
      <c r="F13" s="233" t="s">
        <v>66</v>
      </c>
      <c r="G13" s="188">
        <v>406.74108999999999</v>
      </c>
      <c r="H13" s="236">
        <v>41839</v>
      </c>
      <c r="I13" s="236">
        <v>42203</v>
      </c>
      <c r="J13" s="209" t="s">
        <v>8</v>
      </c>
      <c r="K13" s="18">
        <v>1</v>
      </c>
      <c r="L13" s="188">
        <v>459.35</v>
      </c>
      <c r="M13" s="239" t="s">
        <v>694</v>
      </c>
      <c r="N13" s="82" t="s">
        <v>692</v>
      </c>
      <c r="O13" s="209" t="s">
        <v>77</v>
      </c>
    </row>
    <row r="14" spans="1:15" ht="54.75" customHeight="1" x14ac:dyDescent="0.25">
      <c r="A14" s="93">
        <v>8</v>
      </c>
      <c r="B14" s="54" t="s">
        <v>495</v>
      </c>
      <c r="C14" s="15" t="s">
        <v>16</v>
      </c>
      <c r="D14" s="188">
        <v>502.77909</v>
      </c>
      <c r="E14" s="236">
        <v>41541</v>
      </c>
      <c r="F14" s="233" t="s">
        <v>12</v>
      </c>
      <c r="G14" s="188">
        <v>426.56524999999999</v>
      </c>
      <c r="H14" s="236">
        <v>41838</v>
      </c>
      <c r="I14" s="236">
        <v>42202</v>
      </c>
      <c r="J14" s="209" t="s">
        <v>8</v>
      </c>
      <c r="K14" s="18">
        <v>1</v>
      </c>
      <c r="L14" s="188">
        <v>364.59</v>
      </c>
      <c r="M14" s="239" t="s">
        <v>691</v>
      </c>
      <c r="N14" s="82" t="s">
        <v>692</v>
      </c>
      <c r="O14" s="209" t="s">
        <v>77</v>
      </c>
    </row>
    <row r="15" spans="1:15" ht="48.75" customHeight="1" x14ac:dyDescent="0.25">
      <c r="A15" s="93">
        <v>9</v>
      </c>
      <c r="B15" s="54" t="s">
        <v>499</v>
      </c>
      <c r="C15" s="15" t="s">
        <v>45</v>
      </c>
      <c r="D15" s="188">
        <v>501.57855000000001</v>
      </c>
      <c r="E15" s="236">
        <v>41541</v>
      </c>
      <c r="F15" s="233" t="s">
        <v>47</v>
      </c>
      <c r="G15" s="188">
        <v>401.39850999999999</v>
      </c>
      <c r="H15" s="236">
        <v>42002</v>
      </c>
      <c r="I15" s="236">
        <v>42366</v>
      </c>
      <c r="J15" s="209" t="s">
        <v>8</v>
      </c>
      <c r="K15" s="18">
        <v>1</v>
      </c>
      <c r="L15" s="235">
        <v>447.94</v>
      </c>
      <c r="M15" s="239" t="s">
        <v>689</v>
      </c>
      <c r="N15" s="82" t="s">
        <v>692</v>
      </c>
      <c r="O15" s="209" t="s">
        <v>77</v>
      </c>
    </row>
    <row r="16" spans="1:15" ht="42.75" customHeight="1" x14ac:dyDescent="0.25">
      <c r="A16" s="93">
        <v>10</v>
      </c>
      <c r="B16" s="54" t="s">
        <v>603</v>
      </c>
      <c r="C16" s="48" t="s">
        <v>17</v>
      </c>
      <c r="D16" s="188">
        <v>484.12364000000002</v>
      </c>
      <c r="E16" s="236">
        <v>41541</v>
      </c>
      <c r="F16" s="233" t="s">
        <v>111</v>
      </c>
      <c r="G16" s="235">
        <v>396.81220000000002</v>
      </c>
      <c r="H16" s="236">
        <v>42235</v>
      </c>
      <c r="I16" s="236">
        <v>42508</v>
      </c>
      <c r="J16" s="209" t="s">
        <v>8</v>
      </c>
      <c r="K16" s="18">
        <v>1</v>
      </c>
      <c r="L16" s="235">
        <v>424.58</v>
      </c>
      <c r="M16" s="239" t="s">
        <v>694</v>
      </c>
      <c r="N16" s="82" t="s">
        <v>692</v>
      </c>
      <c r="O16" s="209" t="s">
        <v>77</v>
      </c>
    </row>
    <row r="17" spans="1:15" ht="21" x14ac:dyDescent="0.35">
      <c r="A17" s="1"/>
      <c r="B17" s="260" t="s">
        <v>138</v>
      </c>
      <c r="C17" s="261"/>
      <c r="D17" s="50">
        <f>SUM(D7:D16)</f>
        <v>5120.9388899999994</v>
      </c>
      <c r="E17" s="50"/>
      <c r="F17" s="93"/>
      <c r="G17" s="50">
        <f>SUM(G7:G16)</f>
        <v>4054.1509700000001</v>
      </c>
      <c r="H17" s="28"/>
      <c r="I17" s="28"/>
      <c r="J17" s="93"/>
      <c r="K17" s="1"/>
      <c r="L17" s="50">
        <f>SUM(L7:L16)</f>
        <v>4121.92</v>
      </c>
      <c r="M17" s="1"/>
      <c r="N17" s="1"/>
      <c r="O17" s="1"/>
    </row>
    <row r="18" spans="1:15" x14ac:dyDescent="0.25">
      <c r="F18" s="5"/>
      <c r="J18" s="187"/>
      <c r="O18" s="5"/>
    </row>
  </sheetData>
  <mergeCells count="22">
    <mergeCell ref="B2:C2"/>
    <mergeCell ref="B3:C3"/>
    <mergeCell ref="F2:G2"/>
    <mergeCell ref="F3:G3"/>
    <mergeCell ref="K2:L2"/>
    <mergeCell ref="K3:L3"/>
    <mergeCell ref="A1:O1"/>
    <mergeCell ref="N5:N6"/>
    <mergeCell ref="O5:O6"/>
    <mergeCell ref="B17:C17"/>
    <mergeCell ref="A5:A6"/>
    <mergeCell ref="D5:E5"/>
    <mergeCell ref="F5:F6"/>
    <mergeCell ref="H5:H6"/>
    <mergeCell ref="I5:I6"/>
    <mergeCell ref="M5:M6"/>
    <mergeCell ref="J5:K5"/>
    <mergeCell ref="B5:B6"/>
    <mergeCell ref="C5:C6"/>
    <mergeCell ref="M2:O2"/>
    <mergeCell ref="M3:O3"/>
    <mergeCell ref="A4:O4"/>
  </mergeCells>
  <pageMargins left="0.32" right="0.15748031496063" top="0.2" bottom="0.15748031496063" header="0.15748031496063" footer="0.15748031496063"/>
  <pageSetup paperSize="9" scale="70" orientation="landscape" horizontalDpi="200" verticalDpi="200" r:id="rId1"/>
  <rowBreaks count="1" manualBreakCount="1">
    <brk id="1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FFFF00"/>
  </sheetPr>
  <dimension ref="A1:O47"/>
  <sheetViews>
    <sheetView view="pageBreakPreview" topLeftCell="H40" zoomScaleSheetLayoutView="100" workbookViewId="0">
      <selection activeCell="Q36" sqref="Q36"/>
    </sheetView>
  </sheetViews>
  <sheetFormatPr defaultColWidth="9.140625" defaultRowHeight="15" x14ac:dyDescent="0.25"/>
  <cols>
    <col min="1" max="1" width="3.5703125" style="7" customWidth="1"/>
    <col min="2" max="2" width="12.28515625" style="7" customWidth="1"/>
    <col min="3" max="3" width="22.7109375" style="7" customWidth="1"/>
    <col min="4" max="4" width="15" style="7" customWidth="1"/>
    <col min="5" max="5" width="0.28515625" style="7" hidden="1" customWidth="1"/>
    <col min="6" max="6" width="14.28515625" style="7" customWidth="1"/>
    <col min="7" max="7" width="10.85546875" style="8" customWidth="1"/>
    <col min="8" max="8" width="13.7109375" style="7" customWidth="1"/>
    <col min="9" max="9" width="15.42578125" style="7" customWidth="1"/>
    <col min="10" max="10" width="17.7109375" style="7" customWidth="1"/>
    <col min="11" max="11" width="6.140625" style="7" customWidth="1"/>
    <col min="12" max="12" width="16.7109375" style="8" customWidth="1"/>
    <col min="13" max="13" width="12.28515625" style="107" customWidth="1"/>
    <col min="14" max="14" width="15.42578125" style="107" customWidth="1"/>
    <col min="15" max="15" width="15.28515625" style="7" customWidth="1"/>
    <col min="16" max="16384" width="9.140625" style="7"/>
  </cols>
  <sheetData>
    <row r="1" spans="1:15" ht="27" thickBot="1" x14ac:dyDescent="0.3">
      <c r="A1" s="302" t="s">
        <v>394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45.75" customHeight="1" thickTop="1" x14ac:dyDescent="0.25">
      <c r="A2" s="312" t="s">
        <v>2</v>
      </c>
      <c r="B2" s="257" t="s">
        <v>216</v>
      </c>
      <c r="C2" s="312" t="s">
        <v>3</v>
      </c>
      <c r="D2" s="262" t="s">
        <v>696</v>
      </c>
      <c r="E2" s="263"/>
      <c r="F2" s="312" t="s">
        <v>79</v>
      </c>
      <c r="G2" s="229" t="s">
        <v>319</v>
      </c>
      <c r="H2" s="312" t="s">
        <v>4</v>
      </c>
      <c r="I2" s="312" t="s">
        <v>5</v>
      </c>
      <c r="J2" s="303" t="s">
        <v>86</v>
      </c>
      <c r="K2" s="303"/>
      <c r="L2" s="229" t="s">
        <v>6</v>
      </c>
      <c r="M2" s="297" t="s">
        <v>683</v>
      </c>
      <c r="N2" s="264" t="s">
        <v>684</v>
      </c>
      <c r="O2" s="221" t="s">
        <v>59</v>
      </c>
    </row>
    <row r="3" spans="1:15" ht="24.75" customHeight="1" thickBot="1" x14ac:dyDescent="0.3">
      <c r="A3" s="294"/>
      <c r="B3" s="259"/>
      <c r="C3" s="294"/>
      <c r="D3" s="99" t="s">
        <v>697</v>
      </c>
      <c r="E3" s="99" t="s">
        <v>682</v>
      </c>
      <c r="F3" s="294"/>
      <c r="G3" s="109" t="s">
        <v>402</v>
      </c>
      <c r="H3" s="294"/>
      <c r="I3" s="294"/>
      <c r="J3" s="109" t="s">
        <v>7</v>
      </c>
      <c r="K3" s="109" t="s">
        <v>0</v>
      </c>
      <c r="L3" s="105" t="s">
        <v>321</v>
      </c>
      <c r="M3" s="273"/>
      <c r="N3" s="274"/>
      <c r="O3" s="3"/>
    </row>
    <row r="4" spans="1:15" ht="34.5" customHeight="1" x14ac:dyDescent="0.25">
      <c r="A4" s="226">
        <v>1</v>
      </c>
      <c r="B4" s="226" t="s">
        <v>620</v>
      </c>
      <c r="C4" s="102" t="s">
        <v>395</v>
      </c>
      <c r="D4" s="228">
        <v>124.31</v>
      </c>
      <c r="E4" s="139"/>
      <c r="F4" s="304" t="s">
        <v>322</v>
      </c>
      <c r="G4" s="306">
        <v>303.02280999999999</v>
      </c>
      <c r="H4" s="236">
        <v>42417</v>
      </c>
      <c r="I4" s="236">
        <v>42782</v>
      </c>
      <c r="J4" s="223" t="s">
        <v>8</v>
      </c>
      <c r="K4" s="415">
        <v>1</v>
      </c>
      <c r="L4" s="227">
        <f>23.60231+14.86297+14.41879</f>
        <v>52.884070000000001</v>
      </c>
      <c r="M4" s="96" t="s">
        <v>717</v>
      </c>
      <c r="N4" s="96" t="s">
        <v>692</v>
      </c>
      <c r="O4" s="61"/>
    </row>
    <row r="5" spans="1:15" ht="32.25" customHeight="1" x14ac:dyDescent="0.25">
      <c r="A5" s="238">
        <v>2</v>
      </c>
      <c r="B5" s="238" t="s">
        <v>620</v>
      </c>
      <c r="C5" s="6" t="s">
        <v>1142</v>
      </c>
      <c r="D5" s="225">
        <v>124.31</v>
      </c>
      <c r="E5" s="139"/>
      <c r="F5" s="304"/>
      <c r="G5" s="306"/>
      <c r="H5" s="236">
        <v>42417</v>
      </c>
      <c r="I5" s="236">
        <v>42782</v>
      </c>
      <c r="J5" s="221" t="s">
        <v>8</v>
      </c>
      <c r="K5" s="73">
        <v>1</v>
      </c>
      <c r="L5" s="44">
        <f>24.01094+23.65647</f>
        <v>47.667410000000004</v>
      </c>
      <c r="M5" s="57" t="s">
        <v>717</v>
      </c>
      <c r="N5" s="57" t="s">
        <v>692</v>
      </c>
      <c r="O5" s="61"/>
    </row>
    <row r="6" spans="1:15" ht="42.75" customHeight="1" x14ac:dyDescent="0.25">
      <c r="A6" s="238">
        <v>3</v>
      </c>
      <c r="B6" s="238" t="s">
        <v>620</v>
      </c>
      <c r="C6" s="6" t="s">
        <v>396</v>
      </c>
      <c r="D6" s="225">
        <v>124.31</v>
      </c>
      <c r="E6" s="102"/>
      <c r="F6" s="305"/>
      <c r="G6" s="307"/>
      <c r="H6" s="236">
        <v>42417</v>
      </c>
      <c r="I6" s="236">
        <v>42782</v>
      </c>
      <c r="J6" s="238" t="s">
        <v>729</v>
      </c>
      <c r="K6" s="72">
        <v>0.7</v>
      </c>
      <c r="L6" s="227">
        <v>21.728190000000001</v>
      </c>
      <c r="M6" s="57" t="s">
        <v>717</v>
      </c>
      <c r="N6" s="57" t="s">
        <v>1136</v>
      </c>
      <c r="O6" s="61"/>
    </row>
    <row r="7" spans="1:15" ht="28.5" customHeight="1" x14ac:dyDescent="0.25">
      <c r="A7" s="238">
        <v>4</v>
      </c>
      <c r="B7" s="238" t="s">
        <v>604</v>
      </c>
      <c r="C7" s="6" t="s">
        <v>424</v>
      </c>
      <c r="D7" s="225">
        <v>124.31</v>
      </c>
      <c r="E7" s="86"/>
      <c r="F7" s="308" t="s">
        <v>323</v>
      </c>
      <c r="G7" s="311">
        <v>299.54759999999999</v>
      </c>
      <c r="H7" s="236">
        <v>42529</v>
      </c>
      <c r="I7" s="236">
        <v>42893</v>
      </c>
      <c r="J7" s="238" t="s">
        <v>988</v>
      </c>
      <c r="K7" s="72">
        <v>0.55000000000000004</v>
      </c>
      <c r="L7" s="227">
        <v>38</v>
      </c>
      <c r="M7" s="96" t="s">
        <v>1138</v>
      </c>
      <c r="N7" s="96" t="s">
        <v>1136</v>
      </c>
      <c r="O7" s="61"/>
    </row>
    <row r="8" spans="1:15" ht="28.5" customHeight="1" x14ac:dyDescent="0.25">
      <c r="A8" s="238">
        <v>5</v>
      </c>
      <c r="B8" s="238" t="s">
        <v>604</v>
      </c>
      <c r="C8" s="6" t="s">
        <v>397</v>
      </c>
      <c r="D8" s="225">
        <v>124.31</v>
      </c>
      <c r="E8" s="139"/>
      <c r="F8" s="309"/>
      <c r="G8" s="306"/>
      <c r="H8" s="236">
        <v>42529</v>
      </c>
      <c r="I8" s="236">
        <v>42893</v>
      </c>
      <c r="J8" s="238" t="s">
        <v>331</v>
      </c>
      <c r="K8" s="72">
        <v>0.8</v>
      </c>
      <c r="L8" s="227">
        <v>73</v>
      </c>
      <c r="M8" s="96" t="s">
        <v>693</v>
      </c>
      <c r="N8" s="96" t="s">
        <v>690</v>
      </c>
      <c r="O8" s="61"/>
    </row>
    <row r="9" spans="1:15" ht="28.5" customHeight="1" x14ac:dyDescent="0.25">
      <c r="A9" s="238">
        <v>6</v>
      </c>
      <c r="B9" s="238" t="s">
        <v>604</v>
      </c>
      <c r="C9" s="6" t="s">
        <v>398</v>
      </c>
      <c r="D9" s="225">
        <v>124.31</v>
      </c>
      <c r="E9" s="102"/>
      <c r="F9" s="310"/>
      <c r="G9" s="307"/>
      <c r="H9" s="236">
        <v>42529</v>
      </c>
      <c r="I9" s="236">
        <v>42893</v>
      </c>
      <c r="J9" s="238" t="s">
        <v>72</v>
      </c>
      <c r="K9" s="72"/>
      <c r="L9" s="227">
        <v>0</v>
      </c>
      <c r="M9" s="96" t="s">
        <v>693</v>
      </c>
      <c r="N9" s="96" t="s">
        <v>690</v>
      </c>
      <c r="O9" s="61" t="s">
        <v>9</v>
      </c>
    </row>
    <row r="10" spans="1:15" ht="36.75" customHeight="1" x14ac:dyDescent="0.25">
      <c r="A10" s="238">
        <v>7</v>
      </c>
      <c r="B10" s="238" t="s">
        <v>702</v>
      </c>
      <c r="C10" s="6" t="s">
        <v>609</v>
      </c>
      <c r="D10" s="225">
        <v>124.31</v>
      </c>
      <c r="E10" s="86"/>
      <c r="F10" s="313" t="s">
        <v>324</v>
      </c>
      <c r="G10" s="311">
        <v>194.83293</v>
      </c>
      <c r="H10" s="236">
        <v>42471</v>
      </c>
      <c r="I10" s="236">
        <v>42835</v>
      </c>
      <c r="J10" s="238" t="s">
        <v>331</v>
      </c>
      <c r="K10" s="72">
        <v>0.92</v>
      </c>
      <c r="L10" s="317">
        <f>77.49679+27.83</f>
        <v>105.32679</v>
      </c>
      <c r="M10" s="140" t="s">
        <v>695</v>
      </c>
      <c r="N10" s="57" t="s">
        <v>692</v>
      </c>
      <c r="O10" s="319"/>
    </row>
    <row r="11" spans="1:15" ht="36.75" customHeight="1" x14ac:dyDescent="0.25">
      <c r="A11" s="238">
        <v>8</v>
      </c>
      <c r="B11" s="238" t="s">
        <v>723</v>
      </c>
      <c r="C11" s="6" t="s">
        <v>399</v>
      </c>
      <c r="D11" s="225">
        <v>124.31</v>
      </c>
      <c r="E11" s="102"/>
      <c r="F11" s="305"/>
      <c r="G11" s="307"/>
      <c r="H11" s="236">
        <v>42471</v>
      </c>
      <c r="I11" s="236">
        <v>42835</v>
      </c>
      <c r="J11" s="238" t="s">
        <v>331</v>
      </c>
      <c r="K11" s="72">
        <v>0.92</v>
      </c>
      <c r="L11" s="318"/>
      <c r="M11" s="57" t="s">
        <v>695</v>
      </c>
      <c r="N11" s="57" t="s">
        <v>692</v>
      </c>
      <c r="O11" s="320"/>
    </row>
    <row r="12" spans="1:15" ht="34.5" customHeight="1" x14ac:dyDescent="0.25">
      <c r="A12" s="238">
        <v>9</v>
      </c>
      <c r="B12" s="238" t="s">
        <v>500</v>
      </c>
      <c r="C12" s="6" t="s">
        <v>585</v>
      </c>
      <c r="D12" s="225">
        <v>124.31</v>
      </c>
      <c r="E12" s="6"/>
      <c r="F12" s="238" t="s">
        <v>378</v>
      </c>
      <c r="G12" s="85">
        <v>101.54092</v>
      </c>
      <c r="H12" s="236">
        <v>42731</v>
      </c>
      <c r="I12" s="236">
        <v>43004</v>
      </c>
      <c r="J12" s="237" t="s">
        <v>72</v>
      </c>
      <c r="K12" s="73"/>
      <c r="L12" s="227">
        <v>0</v>
      </c>
      <c r="M12" s="96" t="s">
        <v>693</v>
      </c>
      <c r="N12" s="96" t="s">
        <v>690</v>
      </c>
      <c r="O12" s="61" t="s">
        <v>9</v>
      </c>
    </row>
    <row r="13" spans="1:15" ht="66" customHeight="1" x14ac:dyDescent="0.25">
      <c r="A13" s="238">
        <v>10</v>
      </c>
      <c r="B13" s="238" t="s">
        <v>500</v>
      </c>
      <c r="C13" s="6" t="s">
        <v>400</v>
      </c>
      <c r="D13" s="225">
        <v>124.31</v>
      </c>
      <c r="E13" s="86"/>
      <c r="F13" s="314" t="s">
        <v>386</v>
      </c>
      <c r="G13" s="311">
        <v>206.35817</v>
      </c>
      <c r="H13" s="236">
        <v>42731</v>
      </c>
      <c r="I13" s="236">
        <v>43004</v>
      </c>
      <c r="J13" s="238" t="s">
        <v>331</v>
      </c>
      <c r="K13" s="72">
        <v>0.95</v>
      </c>
      <c r="L13" s="227">
        <v>89.437719999999999</v>
      </c>
      <c r="M13" s="96" t="s">
        <v>1138</v>
      </c>
      <c r="N13" s="96"/>
      <c r="O13" s="416"/>
    </row>
    <row r="14" spans="1:15" ht="51" customHeight="1" x14ac:dyDescent="0.25">
      <c r="A14" s="238">
        <v>11</v>
      </c>
      <c r="B14" s="238" t="s">
        <v>500</v>
      </c>
      <c r="C14" s="6" t="s">
        <v>401</v>
      </c>
      <c r="D14" s="225">
        <v>124.31</v>
      </c>
      <c r="E14" s="102"/>
      <c r="F14" s="315"/>
      <c r="G14" s="307"/>
      <c r="H14" s="236">
        <v>42731</v>
      </c>
      <c r="I14" s="236">
        <v>43004</v>
      </c>
      <c r="J14" s="238" t="s">
        <v>480</v>
      </c>
      <c r="K14" s="73">
        <v>0.25</v>
      </c>
      <c r="L14" s="227">
        <v>0</v>
      </c>
      <c r="M14" s="96" t="s">
        <v>1138</v>
      </c>
      <c r="N14" s="96"/>
      <c r="O14" s="61"/>
    </row>
    <row r="15" spans="1:15" ht="41.25" customHeight="1" x14ac:dyDescent="0.25">
      <c r="A15" s="238">
        <v>12</v>
      </c>
      <c r="B15" s="238" t="s">
        <v>495</v>
      </c>
      <c r="C15" s="6" t="s">
        <v>347</v>
      </c>
      <c r="D15" s="225">
        <v>124.31</v>
      </c>
      <c r="E15" s="6"/>
      <c r="F15" s="238" t="s">
        <v>357</v>
      </c>
      <c r="G15" s="85">
        <v>96.677030000000002</v>
      </c>
      <c r="H15" s="236"/>
      <c r="I15" s="236"/>
      <c r="J15" s="3"/>
      <c r="L15" s="227">
        <v>0</v>
      </c>
      <c r="M15" s="96" t="s">
        <v>717</v>
      </c>
      <c r="N15" s="57" t="s">
        <v>692</v>
      </c>
      <c r="O15" s="61"/>
    </row>
    <row r="16" spans="1:15" ht="42.75" customHeight="1" x14ac:dyDescent="0.25">
      <c r="A16" s="238">
        <v>13</v>
      </c>
      <c r="B16" s="238" t="s">
        <v>500</v>
      </c>
      <c r="C16" s="6" t="s">
        <v>466</v>
      </c>
      <c r="D16" s="225">
        <v>124.31</v>
      </c>
      <c r="E16" s="86"/>
      <c r="F16" s="314" t="s">
        <v>384</v>
      </c>
      <c r="G16" s="311">
        <v>205.08826999999999</v>
      </c>
      <c r="H16" s="236">
        <v>42748</v>
      </c>
      <c r="I16" s="236">
        <v>43020</v>
      </c>
      <c r="J16" s="238" t="s">
        <v>612</v>
      </c>
      <c r="K16" s="121">
        <v>0.6</v>
      </c>
      <c r="L16" s="227">
        <v>57.34</v>
      </c>
      <c r="M16" s="96" t="s">
        <v>693</v>
      </c>
      <c r="N16" s="96" t="s">
        <v>690</v>
      </c>
      <c r="O16" s="221"/>
    </row>
    <row r="17" spans="1:15" ht="43.5" customHeight="1" x14ac:dyDescent="0.25">
      <c r="A17" s="238">
        <v>14</v>
      </c>
      <c r="B17" s="238" t="s">
        <v>500</v>
      </c>
      <c r="C17" s="6" t="s">
        <v>429</v>
      </c>
      <c r="D17" s="225">
        <v>124.31</v>
      </c>
      <c r="E17" s="6"/>
      <c r="F17" s="315"/>
      <c r="G17" s="307"/>
      <c r="H17" s="236">
        <v>42748</v>
      </c>
      <c r="I17" s="236">
        <v>43020</v>
      </c>
      <c r="J17" s="237" t="s">
        <v>1</v>
      </c>
      <c r="K17" s="237" t="s">
        <v>1</v>
      </c>
      <c r="L17" s="227">
        <v>0</v>
      </c>
      <c r="M17" s="96" t="s">
        <v>693</v>
      </c>
      <c r="N17" s="96" t="s">
        <v>690</v>
      </c>
      <c r="O17" s="223" t="s">
        <v>467</v>
      </c>
    </row>
    <row r="18" spans="1:15" ht="31.5" customHeight="1" x14ac:dyDescent="0.25">
      <c r="A18" s="238">
        <v>15</v>
      </c>
      <c r="B18" s="238" t="s">
        <v>606</v>
      </c>
      <c r="C18" s="6" t="s">
        <v>325</v>
      </c>
      <c r="D18" s="225">
        <v>124.31</v>
      </c>
      <c r="E18" s="6"/>
      <c r="F18" s="122" t="s">
        <v>326</v>
      </c>
      <c r="G18" s="85">
        <v>97.706779999999995</v>
      </c>
      <c r="H18" s="236">
        <v>43017</v>
      </c>
      <c r="I18" s="236">
        <v>43289</v>
      </c>
      <c r="J18" s="238" t="s">
        <v>331</v>
      </c>
      <c r="K18" s="2">
        <v>0.9</v>
      </c>
      <c r="L18" s="227">
        <v>66.569999999999993</v>
      </c>
      <c r="M18" s="96" t="s">
        <v>693</v>
      </c>
      <c r="N18" s="96" t="s">
        <v>690</v>
      </c>
      <c r="O18" s="61"/>
    </row>
    <row r="19" spans="1:15" ht="68.25" customHeight="1" x14ac:dyDescent="0.25">
      <c r="A19" s="238">
        <v>16</v>
      </c>
      <c r="B19" s="238" t="s">
        <v>605</v>
      </c>
      <c r="C19" s="6" t="s">
        <v>358</v>
      </c>
      <c r="D19" s="225">
        <v>124.31</v>
      </c>
      <c r="E19" s="6"/>
      <c r="F19" s="238" t="s">
        <v>359</v>
      </c>
      <c r="G19" s="85">
        <v>99.644589999999994</v>
      </c>
      <c r="H19" s="236" t="s">
        <v>1</v>
      </c>
      <c r="I19" s="236" t="s">
        <v>1</v>
      </c>
      <c r="J19" s="238" t="s">
        <v>72</v>
      </c>
      <c r="K19" s="2"/>
      <c r="L19" s="227">
        <v>0</v>
      </c>
      <c r="M19" s="96" t="s">
        <v>717</v>
      </c>
      <c r="N19" s="57" t="s">
        <v>692</v>
      </c>
      <c r="O19" s="221" t="s">
        <v>1176</v>
      </c>
    </row>
    <row r="20" spans="1:15" ht="81.75" customHeight="1" x14ac:dyDescent="0.25">
      <c r="A20" s="238">
        <v>17</v>
      </c>
      <c r="B20" s="238" t="s">
        <v>496</v>
      </c>
      <c r="C20" s="6" t="s">
        <v>327</v>
      </c>
      <c r="D20" s="225">
        <v>124.31</v>
      </c>
      <c r="E20" s="6"/>
      <c r="F20" s="417" t="s">
        <v>493</v>
      </c>
      <c r="G20" s="85">
        <v>209.18656999999999</v>
      </c>
      <c r="H20" s="236">
        <v>42936</v>
      </c>
      <c r="I20" s="236">
        <v>43209</v>
      </c>
      <c r="J20" s="238" t="s">
        <v>1149</v>
      </c>
      <c r="K20" s="72">
        <v>0.35</v>
      </c>
      <c r="L20" s="227">
        <v>22.29552</v>
      </c>
      <c r="M20" s="96" t="s">
        <v>1135</v>
      </c>
      <c r="N20" s="57" t="s">
        <v>1</v>
      </c>
      <c r="O20" s="61"/>
    </row>
    <row r="21" spans="1:15" ht="49.5" customHeight="1" x14ac:dyDescent="0.25">
      <c r="A21" s="238">
        <v>18</v>
      </c>
      <c r="B21" s="238" t="s">
        <v>500</v>
      </c>
      <c r="C21" s="6" t="s">
        <v>328</v>
      </c>
      <c r="D21" s="225">
        <v>124.31</v>
      </c>
      <c r="E21" s="6"/>
      <c r="F21" s="238" t="s">
        <v>427</v>
      </c>
      <c r="G21" s="85">
        <v>97.255840000000006</v>
      </c>
      <c r="H21" s="236">
        <v>42783</v>
      </c>
      <c r="I21" s="236">
        <v>43055</v>
      </c>
      <c r="J21" s="238" t="s">
        <v>586</v>
      </c>
      <c r="K21" s="121">
        <v>0.85</v>
      </c>
      <c r="L21" s="227">
        <v>57.82</v>
      </c>
      <c r="M21" s="96" t="s">
        <v>693</v>
      </c>
      <c r="N21" s="96" t="s">
        <v>690</v>
      </c>
      <c r="O21" s="61"/>
    </row>
    <row r="22" spans="1:15" ht="33.75" customHeight="1" x14ac:dyDescent="0.25">
      <c r="A22" s="238">
        <v>19</v>
      </c>
      <c r="B22" s="238" t="s">
        <v>497</v>
      </c>
      <c r="C22" s="6" t="s">
        <v>329</v>
      </c>
      <c r="D22" s="225">
        <v>124.31</v>
      </c>
      <c r="E22" s="6"/>
      <c r="F22" s="80"/>
      <c r="G22" s="81"/>
      <c r="H22" s="236"/>
      <c r="I22" s="236"/>
      <c r="J22" s="237"/>
      <c r="K22" s="73"/>
      <c r="L22" s="227">
        <v>0</v>
      </c>
      <c r="M22" s="96" t="s">
        <v>689</v>
      </c>
      <c r="N22" s="57" t="s">
        <v>692</v>
      </c>
      <c r="O22" s="61" t="s">
        <v>159</v>
      </c>
    </row>
    <row r="23" spans="1:15" ht="35.25" customHeight="1" x14ac:dyDescent="0.25">
      <c r="A23" s="238">
        <v>20</v>
      </c>
      <c r="B23" s="225" t="s">
        <v>620</v>
      </c>
      <c r="C23" s="86" t="s">
        <v>483</v>
      </c>
      <c r="D23" s="225">
        <v>124.31</v>
      </c>
      <c r="E23" s="86"/>
      <c r="F23" s="238" t="s">
        <v>436</v>
      </c>
      <c r="G23" s="317">
        <v>312.80270999999999</v>
      </c>
      <c r="H23" s="236">
        <v>42800</v>
      </c>
      <c r="I23" s="236">
        <v>43164</v>
      </c>
      <c r="J23" s="141" t="s">
        <v>72</v>
      </c>
      <c r="K23" s="73"/>
      <c r="L23" s="227">
        <v>0</v>
      </c>
      <c r="M23" s="96" t="s">
        <v>717</v>
      </c>
      <c r="N23" s="57" t="s">
        <v>692</v>
      </c>
      <c r="O23" s="231" t="s">
        <v>9</v>
      </c>
    </row>
    <row r="24" spans="1:15" ht="35.25" customHeight="1" x14ac:dyDescent="0.25">
      <c r="A24" s="238">
        <v>21</v>
      </c>
      <c r="B24" s="225" t="s">
        <v>620</v>
      </c>
      <c r="C24" s="86" t="s">
        <v>481</v>
      </c>
      <c r="D24" s="225">
        <v>124.31</v>
      </c>
      <c r="E24" s="86"/>
      <c r="F24" s="238" t="s">
        <v>436</v>
      </c>
      <c r="G24" s="321"/>
      <c r="H24" s="236">
        <v>42800</v>
      </c>
      <c r="I24" s="236">
        <v>43164</v>
      </c>
      <c r="J24" s="141" t="s">
        <v>72</v>
      </c>
      <c r="K24" s="73"/>
      <c r="L24" s="227">
        <v>0</v>
      </c>
      <c r="M24" s="96" t="s">
        <v>717</v>
      </c>
      <c r="N24" s="57" t="s">
        <v>692</v>
      </c>
      <c r="O24" s="221" t="s">
        <v>9</v>
      </c>
    </row>
    <row r="25" spans="1:15" ht="35.25" customHeight="1" x14ac:dyDescent="0.25">
      <c r="A25" s="238">
        <v>22</v>
      </c>
      <c r="B25" s="225" t="s">
        <v>620</v>
      </c>
      <c r="C25" s="86" t="s">
        <v>482</v>
      </c>
      <c r="D25" s="225">
        <v>124.31</v>
      </c>
      <c r="E25" s="86"/>
      <c r="F25" s="238" t="s">
        <v>436</v>
      </c>
      <c r="G25" s="318"/>
      <c r="H25" s="236">
        <v>42800</v>
      </c>
      <c r="I25" s="236">
        <v>43164</v>
      </c>
      <c r="J25" s="231" t="s">
        <v>8</v>
      </c>
      <c r="K25" s="73">
        <v>1</v>
      </c>
      <c r="L25" s="227">
        <v>36.229999999999997</v>
      </c>
      <c r="M25" s="96" t="s">
        <v>717</v>
      </c>
      <c r="N25" s="57" t="s">
        <v>692</v>
      </c>
      <c r="O25" s="74"/>
    </row>
    <row r="26" spans="1:15" ht="43.5" customHeight="1" x14ac:dyDescent="0.25">
      <c r="A26" s="238">
        <v>23</v>
      </c>
      <c r="B26" s="238" t="s">
        <v>500</v>
      </c>
      <c r="C26" s="6" t="s">
        <v>464</v>
      </c>
      <c r="D26" s="225">
        <v>124.31</v>
      </c>
      <c r="E26" s="6"/>
      <c r="F26" s="237" t="s">
        <v>428</v>
      </c>
      <c r="G26" s="317">
        <v>207.34752</v>
      </c>
      <c r="H26" s="236">
        <v>42748</v>
      </c>
      <c r="I26" s="236">
        <v>43020</v>
      </c>
      <c r="J26" s="225" t="s">
        <v>807</v>
      </c>
      <c r="K26" s="72">
        <v>0.9</v>
      </c>
      <c r="L26" s="227">
        <v>205.88</v>
      </c>
      <c r="M26" s="96" t="s">
        <v>693</v>
      </c>
      <c r="N26" s="96" t="s">
        <v>690</v>
      </c>
      <c r="O26" s="61"/>
    </row>
    <row r="27" spans="1:15" ht="38.25" customHeight="1" x14ac:dyDescent="0.25">
      <c r="A27" s="238">
        <v>24</v>
      </c>
      <c r="B27" s="238" t="s">
        <v>500</v>
      </c>
      <c r="C27" s="6" t="s">
        <v>463</v>
      </c>
      <c r="D27" s="225">
        <v>124.31</v>
      </c>
      <c r="E27" s="6"/>
      <c r="F27" s="237" t="s">
        <v>428</v>
      </c>
      <c r="G27" s="318"/>
      <c r="H27" s="236"/>
      <c r="I27" s="236"/>
      <c r="J27" s="225" t="s">
        <v>807</v>
      </c>
      <c r="K27" s="72">
        <v>0.9</v>
      </c>
      <c r="L27" s="227">
        <v>63.65</v>
      </c>
      <c r="M27" s="96" t="s">
        <v>693</v>
      </c>
      <c r="N27" s="96" t="s">
        <v>690</v>
      </c>
      <c r="O27" s="61"/>
    </row>
    <row r="28" spans="1:15" ht="46.5" customHeight="1" x14ac:dyDescent="0.25">
      <c r="A28" s="238">
        <v>25</v>
      </c>
      <c r="B28" s="238" t="s">
        <v>500</v>
      </c>
      <c r="C28" s="6" t="s">
        <v>345</v>
      </c>
      <c r="D28" s="225">
        <v>124.31</v>
      </c>
      <c r="E28" s="6"/>
      <c r="F28" s="238" t="s">
        <v>427</v>
      </c>
      <c r="G28" s="237">
        <v>97.25</v>
      </c>
      <c r="H28" s="236">
        <v>42783</v>
      </c>
      <c r="I28" s="236">
        <v>43055</v>
      </c>
      <c r="J28" s="238"/>
      <c r="K28" s="73"/>
      <c r="L28" s="227">
        <v>0</v>
      </c>
      <c r="M28" s="96" t="s">
        <v>693</v>
      </c>
      <c r="N28" s="96" t="s">
        <v>690</v>
      </c>
      <c r="O28" s="61" t="s">
        <v>9</v>
      </c>
    </row>
    <row r="29" spans="1:15" ht="45.75" customHeight="1" x14ac:dyDescent="0.25">
      <c r="A29" s="238">
        <v>26</v>
      </c>
      <c r="B29" s="238" t="s">
        <v>500</v>
      </c>
      <c r="C29" s="6" t="s">
        <v>462</v>
      </c>
      <c r="D29" s="225">
        <v>124.31</v>
      </c>
      <c r="E29" s="86"/>
      <c r="F29" s="314" t="s">
        <v>427</v>
      </c>
      <c r="G29" s="317">
        <v>193.94642999999999</v>
      </c>
      <c r="H29" s="236">
        <v>42748</v>
      </c>
      <c r="I29" s="236">
        <v>43020</v>
      </c>
      <c r="J29" s="221" t="s">
        <v>8</v>
      </c>
      <c r="K29" s="79">
        <v>1</v>
      </c>
      <c r="L29" s="227">
        <v>99.58</v>
      </c>
      <c r="M29" s="96" t="s">
        <v>693</v>
      </c>
      <c r="N29" s="96" t="s">
        <v>690</v>
      </c>
      <c r="O29" s="61"/>
    </row>
    <row r="30" spans="1:15" ht="33.75" customHeight="1" x14ac:dyDescent="0.25">
      <c r="A30" s="238">
        <v>27</v>
      </c>
      <c r="B30" s="238" t="s">
        <v>500</v>
      </c>
      <c r="C30" s="6" t="s">
        <v>461</v>
      </c>
      <c r="D30" s="225">
        <v>124.31</v>
      </c>
      <c r="E30" s="102"/>
      <c r="F30" s="315"/>
      <c r="G30" s="318"/>
      <c r="H30" s="236">
        <v>42748</v>
      </c>
      <c r="I30" s="236">
        <v>43020</v>
      </c>
      <c r="J30" s="221" t="s">
        <v>8</v>
      </c>
      <c r="K30" s="79">
        <v>1</v>
      </c>
      <c r="L30" s="227">
        <v>100.38</v>
      </c>
      <c r="M30" s="96" t="s">
        <v>693</v>
      </c>
      <c r="N30" s="96" t="s">
        <v>690</v>
      </c>
      <c r="O30" s="61"/>
    </row>
    <row r="31" spans="1:15" s="88" customFormat="1" ht="25.5" customHeight="1" x14ac:dyDescent="0.25">
      <c r="A31" s="238">
        <v>28</v>
      </c>
      <c r="B31" s="238" t="s">
        <v>669</v>
      </c>
      <c r="C31" s="6" t="s">
        <v>346</v>
      </c>
      <c r="D31" s="225">
        <v>124.31</v>
      </c>
      <c r="E31" s="6"/>
      <c r="F31" s="237" t="s">
        <v>341</v>
      </c>
      <c r="G31" s="237">
        <v>89.548100000000005</v>
      </c>
      <c r="H31" s="236"/>
      <c r="I31" s="236"/>
      <c r="J31" s="3"/>
      <c r="K31" s="53"/>
      <c r="L31" s="227">
        <v>0</v>
      </c>
      <c r="M31" s="96" t="s">
        <v>716</v>
      </c>
      <c r="N31" s="96" t="s">
        <v>690</v>
      </c>
      <c r="O31" s="61" t="s">
        <v>667</v>
      </c>
    </row>
    <row r="32" spans="1:15" s="88" customFormat="1" ht="34.5" customHeight="1" x14ac:dyDescent="0.25">
      <c r="A32" s="238">
        <v>29</v>
      </c>
      <c r="B32" s="238" t="s">
        <v>620</v>
      </c>
      <c r="C32" s="6" t="s">
        <v>621</v>
      </c>
      <c r="D32" s="225">
        <v>124.31</v>
      </c>
      <c r="E32" s="236">
        <v>42772</v>
      </c>
      <c r="F32" s="238" t="s">
        <v>622</v>
      </c>
      <c r="G32" s="44">
        <v>103.23933</v>
      </c>
      <c r="H32" s="236"/>
      <c r="I32" s="236"/>
      <c r="J32" s="3"/>
      <c r="K32" s="53"/>
      <c r="L32" s="227"/>
      <c r="M32" s="96" t="s">
        <v>717</v>
      </c>
      <c r="N32" s="57" t="s">
        <v>692</v>
      </c>
      <c r="O32" s="61"/>
    </row>
    <row r="33" spans="1:15" s="88" customFormat="1" ht="34.5" customHeight="1" x14ac:dyDescent="0.25">
      <c r="A33" s="238">
        <v>30</v>
      </c>
      <c r="B33" s="238" t="s">
        <v>620</v>
      </c>
      <c r="C33" s="6" t="s">
        <v>623</v>
      </c>
      <c r="D33" s="225">
        <v>124.31</v>
      </c>
      <c r="E33" s="236">
        <v>42772</v>
      </c>
      <c r="F33" s="238" t="s">
        <v>624</v>
      </c>
      <c r="G33" s="87"/>
      <c r="H33" s="236"/>
      <c r="I33" s="236"/>
      <c r="J33" s="238" t="s">
        <v>502</v>
      </c>
      <c r="K33" s="142">
        <v>0.25</v>
      </c>
      <c r="L33" s="227"/>
      <c r="M33" s="96" t="s">
        <v>717</v>
      </c>
      <c r="N33" s="57" t="s">
        <v>692</v>
      </c>
      <c r="O33" s="61"/>
    </row>
    <row r="34" spans="1:15" s="88" customFormat="1" ht="30.75" customHeight="1" x14ac:dyDescent="0.25">
      <c r="A34" s="238">
        <v>31</v>
      </c>
      <c r="B34" s="238" t="s">
        <v>620</v>
      </c>
      <c r="C34" s="6" t="s">
        <v>625</v>
      </c>
      <c r="D34" s="225">
        <v>124.31</v>
      </c>
      <c r="E34" s="236">
        <v>42772</v>
      </c>
      <c r="F34" s="238" t="s">
        <v>624</v>
      </c>
      <c r="G34" s="87">
        <v>103.88151000000001</v>
      </c>
      <c r="H34" s="236"/>
      <c r="I34" s="236"/>
      <c r="J34" s="3"/>
      <c r="K34" s="53"/>
      <c r="L34" s="227"/>
      <c r="M34" s="96" t="s">
        <v>717</v>
      </c>
      <c r="N34" s="57" t="s">
        <v>692</v>
      </c>
      <c r="O34" s="61"/>
    </row>
    <row r="35" spans="1:15" s="88" customFormat="1" ht="36" customHeight="1" x14ac:dyDescent="0.25">
      <c r="A35" s="238">
        <v>32</v>
      </c>
      <c r="B35" s="238" t="s">
        <v>497</v>
      </c>
      <c r="C35" s="6" t="s">
        <v>626</v>
      </c>
      <c r="D35" s="225">
        <v>124.31</v>
      </c>
      <c r="E35" s="236">
        <v>42772</v>
      </c>
      <c r="F35" s="238" t="s">
        <v>640</v>
      </c>
      <c r="G35" s="87">
        <v>103.88151000000001</v>
      </c>
      <c r="H35" s="236"/>
      <c r="I35" s="236"/>
      <c r="J35" s="3"/>
      <c r="K35" s="53"/>
      <c r="L35" s="227"/>
      <c r="M35" s="96" t="s">
        <v>689</v>
      </c>
      <c r="N35" s="57" t="s">
        <v>692</v>
      </c>
      <c r="O35" s="61"/>
    </row>
    <row r="36" spans="1:15" s="88" customFormat="1" ht="33" customHeight="1" x14ac:dyDescent="0.25">
      <c r="A36" s="238">
        <v>33</v>
      </c>
      <c r="B36" s="238" t="s">
        <v>606</v>
      </c>
      <c r="C36" s="6" t="s">
        <v>629</v>
      </c>
      <c r="D36" s="225">
        <v>124.31</v>
      </c>
      <c r="E36" s="236">
        <v>42772</v>
      </c>
      <c r="F36" s="238" t="s">
        <v>643</v>
      </c>
      <c r="G36" s="87">
        <v>103.23933</v>
      </c>
      <c r="H36" s="236"/>
      <c r="I36" s="236"/>
      <c r="J36" s="3"/>
      <c r="K36" s="53"/>
      <c r="L36" s="227"/>
      <c r="M36" s="96" t="s">
        <v>693</v>
      </c>
      <c r="N36" s="96" t="s">
        <v>690</v>
      </c>
      <c r="O36" s="61"/>
    </row>
    <row r="37" spans="1:15" s="88" customFormat="1" ht="33" customHeight="1" x14ac:dyDescent="0.25">
      <c r="A37" s="238">
        <v>34</v>
      </c>
      <c r="B37" s="238" t="s">
        <v>606</v>
      </c>
      <c r="C37" s="6" t="s">
        <v>630</v>
      </c>
      <c r="D37" s="225">
        <v>124.31</v>
      </c>
      <c r="E37" s="236">
        <v>42772</v>
      </c>
      <c r="F37" s="238" t="s">
        <v>642</v>
      </c>
      <c r="G37" s="87">
        <v>103.23933</v>
      </c>
      <c r="H37" s="236"/>
      <c r="I37" s="236"/>
      <c r="J37" s="3"/>
      <c r="K37" s="53"/>
      <c r="L37" s="227"/>
      <c r="M37" s="96" t="s">
        <v>693</v>
      </c>
      <c r="N37" s="96" t="s">
        <v>690</v>
      </c>
      <c r="O37" s="61"/>
    </row>
    <row r="38" spans="1:15" s="88" customFormat="1" ht="39" customHeight="1" x14ac:dyDescent="0.25">
      <c r="A38" s="238">
        <v>35</v>
      </c>
      <c r="B38" s="238" t="s">
        <v>606</v>
      </c>
      <c r="C38" s="6" t="s">
        <v>631</v>
      </c>
      <c r="D38" s="225">
        <v>124.31</v>
      </c>
      <c r="E38" s="236">
        <v>42772</v>
      </c>
      <c r="F38" s="238" t="s">
        <v>639</v>
      </c>
      <c r="G38" s="87">
        <v>103.23933</v>
      </c>
      <c r="H38" s="236"/>
      <c r="I38" s="236"/>
      <c r="J38" s="3"/>
      <c r="K38" s="53"/>
      <c r="L38" s="227"/>
      <c r="M38" s="96" t="s">
        <v>693</v>
      </c>
      <c r="N38" s="96" t="s">
        <v>690</v>
      </c>
      <c r="O38" s="61"/>
    </row>
    <row r="39" spans="1:15" s="88" customFormat="1" ht="33" customHeight="1" x14ac:dyDescent="0.25">
      <c r="A39" s="238">
        <v>36</v>
      </c>
      <c r="B39" s="238" t="s">
        <v>606</v>
      </c>
      <c r="C39" s="6" t="s">
        <v>632</v>
      </c>
      <c r="D39" s="225">
        <v>124.31</v>
      </c>
      <c r="E39" s="236">
        <v>42772</v>
      </c>
      <c r="F39" s="238" t="s">
        <v>638</v>
      </c>
      <c r="G39" s="87">
        <v>103.23933</v>
      </c>
      <c r="H39" s="236"/>
      <c r="I39" s="236"/>
      <c r="J39" s="237" t="s">
        <v>981</v>
      </c>
      <c r="K39" s="142">
        <v>0.65</v>
      </c>
      <c r="L39" s="227">
        <v>52</v>
      </c>
      <c r="M39" s="96" t="s">
        <v>693</v>
      </c>
      <c r="N39" s="96" t="s">
        <v>690</v>
      </c>
      <c r="O39" s="61"/>
    </row>
    <row r="40" spans="1:15" s="88" customFormat="1" ht="33" customHeight="1" x14ac:dyDescent="0.25">
      <c r="A40" s="238">
        <v>37</v>
      </c>
      <c r="B40" s="238" t="s">
        <v>606</v>
      </c>
      <c r="C40" s="6" t="s">
        <v>633</v>
      </c>
      <c r="D40" s="225">
        <v>124.31</v>
      </c>
      <c r="E40" s="236">
        <v>42772</v>
      </c>
      <c r="F40" s="238" t="s">
        <v>638</v>
      </c>
      <c r="G40" s="87">
        <v>103.23933</v>
      </c>
      <c r="H40" s="236"/>
      <c r="I40" s="236"/>
      <c r="J40" s="3"/>
      <c r="K40" s="53"/>
      <c r="L40" s="227"/>
      <c r="M40" s="96" t="s">
        <v>693</v>
      </c>
      <c r="N40" s="96" t="s">
        <v>690</v>
      </c>
      <c r="O40" s="61"/>
    </row>
    <row r="41" spans="1:15" s="88" customFormat="1" ht="33" customHeight="1" x14ac:dyDescent="0.25">
      <c r="A41" s="238">
        <v>38</v>
      </c>
      <c r="B41" s="238" t="s">
        <v>606</v>
      </c>
      <c r="C41" s="6" t="s">
        <v>634</v>
      </c>
      <c r="D41" s="225">
        <v>124.31</v>
      </c>
      <c r="E41" s="236">
        <v>42772</v>
      </c>
      <c r="F41" s="238" t="s">
        <v>641</v>
      </c>
      <c r="G41" s="87">
        <v>103.23933</v>
      </c>
      <c r="H41" s="236"/>
      <c r="I41" s="236"/>
      <c r="J41" s="3"/>
      <c r="K41" s="53"/>
      <c r="L41" s="227"/>
      <c r="M41" s="96" t="s">
        <v>693</v>
      </c>
      <c r="N41" s="96" t="s">
        <v>690</v>
      </c>
      <c r="O41" s="61"/>
    </row>
    <row r="42" spans="1:15" s="88" customFormat="1" ht="33" customHeight="1" x14ac:dyDescent="0.25">
      <c r="A42" s="238">
        <v>39</v>
      </c>
      <c r="B42" s="238" t="s">
        <v>606</v>
      </c>
      <c r="C42" s="6" t="s">
        <v>635</v>
      </c>
      <c r="D42" s="225">
        <v>124.31</v>
      </c>
      <c r="E42" s="236">
        <v>42772</v>
      </c>
      <c r="F42" s="238" t="s">
        <v>641</v>
      </c>
      <c r="G42" s="87">
        <v>103.23933</v>
      </c>
      <c r="H42" s="236"/>
      <c r="I42" s="236"/>
      <c r="J42" s="3"/>
      <c r="K42" s="53"/>
      <c r="L42" s="227"/>
      <c r="M42" s="96" t="s">
        <v>693</v>
      </c>
      <c r="N42" s="96" t="s">
        <v>690</v>
      </c>
      <c r="O42" s="61"/>
    </row>
    <row r="43" spans="1:15" s="88" customFormat="1" ht="33" customHeight="1" x14ac:dyDescent="0.25">
      <c r="A43" s="238">
        <v>40</v>
      </c>
      <c r="B43" s="238" t="s">
        <v>606</v>
      </c>
      <c r="C43" s="6" t="s">
        <v>636</v>
      </c>
      <c r="D43" s="225">
        <v>124.31</v>
      </c>
      <c r="E43" s="236">
        <v>42772</v>
      </c>
      <c r="F43" s="238" t="s">
        <v>637</v>
      </c>
      <c r="G43" s="87">
        <v>103.23933</v>
      </c>
      <c r="H43" s="236"/>
      <c r="I43" s="236"/>
      <c r="J43" s="3"/>
      <c r="K43" s="53"/>
      <c r="L43" s="227"/>
      <c r="M43" s="96" t="s">
        <v>693</v>
      </c>
      <c r="N43" s="96" t="s">
        <v>690</v>
      </c>
      <c r="O43" s="61"/>
    </row>
    <row r="44" spans="1:15" s="88" customFormat="1" ht="30.75" customHeight="1" x14ac:dyDescent="0.25">
      <c r="A44" s="238">
        <v>41</v>
      </c>
      <c r="B44" s="238" t="s">
        <v>606</v>
      </c>
      <c r="C44" s="6" t="s">
        <v>627</v>
      </c>
      <c r="D44" s="225">
        <v>124.31</v>
      </c>
      <c r="E44" s="236">
        <v>42772</v>
      </c>
      <c r="F44" s="237"/>
      <c r="G44" s="87"/>
      <c r="H44" s="236"/>
      <c r="I44" s="236"/>
      <c r="J44" s="3"/>
      <c r="K44" s="53"/>
      <c r="L44" s="227"/>
      <c r="M44" s="96" t="s">
        <v>693</v>
      </c>
      <c r="N44" s="96" t="s">
        <v>690</v>
      </c>
      <c r="O44" s="61"/>
    </row>
    <row r="45" spans="1:15" s="88" customFormat="1" ht="38.25" customHeight="1" x14ac:dyDescent="0.25">
      <c r="A45" s="238">
        <v>42</v>
      </c>
      <c r="B45" s="238" t="s">
        <v>606</v>
      </c>
      <c r="C45" s="6" t="s">
        <v>628</v>
      </c>
      <c r="D45" s="238">
        <v>124.31</v>
      </c>
      <c r="E45" s="236">
        <v>42772</v>
      </c>
      <c r="F45" s="237"/>
      <c r="G45" s="87"/>
      <c r="H45" s="236"/>
      <c r="I45" s="236"/>
      <c r="J45" s="3"/>
      <c r="K45" s="53"/>
      <c r="L45" s="227"/>
      <c r="M45" s="96" t="s">
        <v>693</v>
      </c>
      <c r="N45" s="96" t="s">
        <v>690</v>
      </c>
      <c r="O45" s="61"/>
    </row>
    <row r="46" spans="1:15" s="62" customFormat="1" ht="25.5" customHeight="1" x14ac:dyDescent="0.25">
      <c r="G46" s="63"/>
      <c r="I46" s="64" t="s">
        <v>138</v>
      </c>
      <c r="L46" s="65">
        <f>SUM(L4:L31)</f>
        <v>1137.7896999999998</v>
      </c>
      <c r="M46" s="108"/>
      <c r="N46" s="108"/>
    </row>
    <row r="47" spans="1:15" x14ac:dyDescent="0.25">
      <c r="C47" s="7" t="s">
        <v>81</v>
      </c>
    </row>
  </sheetData>
  <mergeCells count="27">
    <mergeCell ref="F29:F30"/>
    <mergeCell ref="G29:G30"/>
    <mergeCell ref="G16:G17"/>
    <mergeCell ref="G23:G25"/>
    <mergeCell ref="G26:G27"/>
    <mergeCell ref="F16:F17"/>
    <mergeCell ref="F10:F11"/>
    <mergeCell ref="F13:F14"/>
    <mergeCell ref="L10:L11"/>
    <mergeCell ref="G10:G11"/>
    <mergeCell ref="O10:O11"/>
    <mergeCell ref="G13:G14"/>
    <mergeCell ref="A1:O1"/>
    <mergeCell ref="J2:K2"/>
    <mergeCell ref="F4:F6"/>
    <mergeCell ref="G4:G6"/>
    <mergeCell ref="F7:F9"/>
    <mergeCell ref="G7:G9"/>
    <mergeCell ref="B2:B3"/>
    <mergeCell ref="A2:A3"/>
    <mergeCell ref="D2:E2"/>
    <mergeCell ref="C2:C3"/>
    <mergeCell ref="M2:M3"/>
    <mergeCell ref="N2:N3"/>
    <mergeCell ref="F2:F3"/>
    <mergeCell ref="H2:H3"/>
    <mergeCell ref="I2:I3"/>
  </mergeCells>
  <pageMargins left="0.78740157480314998" right="0.15748031496063" top="0.49" bottom="0.15748031496063" header="0.22" footer="0.15748031496063"/>
  <pageSetup paperSize="9" scale="65" orientation="landscape" r:id="rId1"/>
  <headerFooter>
    <oddHeader>&amp;R&amp;"-,Bold"&amp;18Dec-2018</oddHeader>
  </headerFooter>
  <rowBreaks count="2" manualBreakCount="2">
    <brk id="21" max="14" man="1"/>
    <brk id="4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FFFF00"/>
  </sheetPr>
  <dimension ref="A1:O90"/>
  <sheetViews>
    <sheetView view="pageBreakPreview" topLeftCell="C85" zoomScale="84" zoomScaleNormal="76" zoomScaleSheetLayoutView="84" workbookViewId="0">
      <selection activeCell="P7" sqref="P1:T1048576"/>
    </sheetView>
  </sheetViews>
  <sheetFormatPr defaultColWidth="9.140625" defaultRowHeight="15" x14ac:dyDescent="0.25"/>
  <cols>
    <col min="1" max="1" width="4" style="7" customWidth="1"/>
    <col min="2" max="2" width="9.85546875" style="7" customWidth="1"/>
    <col min="3" max="3" width="29" style="7" customWidth="1"/>
    <col min="4" max="4" width="8.28515625" style="7" hidden="1" customWidth="1"/>
    <col min="5" max="5" width="7.85546875" style="7" hidden="1" customWidth="1"/>
    <col min="6" max="6" width="16.7109375" style="7" customWidth="1"/>
    <col min="7" max="7" width="13.28515625" style="7" customWidth="1"/>
    <col min="8" max="8" width="11.5703125" style="7" customWidth="1"/>
    <col min="9" max="9" width="12.5703125" style="7" customWidth="1"/>
    <col min="10" max="10" width="20.7109375" style="7" bestFit="1" customWidth="1"/>
    <col min="11" max="11" width="6" style="7" customWidth="1"/>
    <col min="12" max="14" width="11.28515625" style="7" customWidth="1"/>
    <col min="15" max="15" width="16.5703125" style="8" customWidth="1"/>
    <col min="16" max="16384" width="9.140625" style="7"/>
  </cols>
  <sheetData>
    <row r="1" spans="1:15" ht="24" thickBot="1" x14ac:dyDescent="0.3">
      <c r="A1" s="322" t="s">
        <v>298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ht="45.75" thickTop="1" x14ac:dyDescent="0.25">
      <c r="A2" s="312" t="s">
        <v>2</v>
      </c>
      <c r="B2" s="312" t="s">
        <v>119</v>
      </c>
      <c r="C2" s="312" t="s">
        <v>3</v>
      </c>
      <c r="D2" s="262" t="s">
        <v>696</v>
      </c>
      <c r="E2" s="263"/>
      <c r="F2" s="312" t="s">
        <v>79</v>
      </c>
      <c r="G2" s="229" t="s">
        <v>319</v>
      </c>
      <c r="H2" s="312" t="s">
        <v>4</v>
      </c>
      <c r="I2" s="312" t="s">
        <v>5</v>
      </c>
      <c r="J2" s="303" t="s">
        <v>86</v>
      </c>
      <c r="K2" s="303"/>
      <c r="L2" s="229" t="s">
        <v>6</v>
      </c>
      <c r="M2" s="297" t="s">
        <v>683</v>
      </c>
      <c r="N2" s="264" t="s">
        <v>684</v>
      </c>
      <c r="O2" s="312" t="s">
        <v>59</v>
      </c>
    </row>
    <row r="3" spans="1:15" ht="51" customHeight="1" thickBot="1" x14ac:dyDescent="0.3">
      <c r="A3" s="294"/>
      <c r="B3" s="294"/>
      <c r="C3" s="294"/>
      <c r="D3" s="99" t="s">
        <v>697</v>
      </c>
      <c r="E3" s="99" t="s">
        <v>682</v>
      </c>
      <c r="F3" s="294"/>
      <c r="G3" s="105" t="s">
        <v>333</v>
      </c>
      <c r="H3" s="294"/>
      <c r="I3" s="294"/>
      <c r="J3" s="109" t="s">
        <v>7</v>
      </c>
      <c r="K3" s="109" t="s">
        <v>0</v>
      </c>
      <c r="L3" s="105" t="s">
        <v>333</v>
      </c>
      <c r="M3" s="273"/>
      <c r="N3" s="274"/>
      <c r="O3" s="294"/>
    </row>
    <row r="4" spans="1:15" ht="50.25" customHeight="1" x14ac:dyDescent="0.25">
      <c r="A4" s="226">
        <v>1</v>
      </c>
      <c r="B4" s="226" t="s">
        <v>125</v>
      </c>
      <c r="C4" s="102" t="s">
        <v>205</v>
      </c>
      <c r="D4" s="102"/>
      <c r="E4" s="102"/>
      <c r="F4" s="226" t="s">
        <v>127</v>
      </c>
      <c r="G4" s="323">
        <v>116.155</v>
      </c>
      <c r="H4" s="236">
        <v>42354</v>
      </c>
      <c r="I4" s="236">
        <v>42597</v>
      </c>
      <c r="J4" s="223" t="s">
        <v>8</v>
      </c>
      <c r="K4" s="104">
        <v>1</v>
      </c>
      <c r="L4" s="321">
        <v>63.89</v>
      </c>
      <c r="M4" s="97" t="s">
        <v>695</v>
      </c>
      <c r="N4" s="97" t="s">
        <v>692</v>
      </c>
      <c r="O4" s="223"/>
    </row>
    <row r="5" spans="1:15" ht="48.75" customHeight="1" x14ac:dyDescent="0.25">
      <c r="A5" s="238">
        <v>2</v>
      </c>
      <c r="B5" s="238" t="s">
        <v>125</v>
      </c>
      <c r="C5" s="6" t="s">
        <v>206</v>
      </c>
      <c r="D5" s="6"/>
      <c r="E5" s="6"/>
      <c r="F5" s="238" t="s">
        <v>127</v>
      </c>
      <c r="G5" s="324"/>
      <c r="H5" s="236">
        <v>42354</v>
      </c>
      <c r="I5" s="236">
        <v>42597</v>
      </c>
      <c r="J5" s="223" t="s">
        <v>8</v>
      </c>
      <c r="K5" s="104">
        <v>1</v>
      </c>
      <c r="L5" s="321"/>
      <c r="M5" s="82" t="s">
        <v>695</v>
      </c>
      <c r="N5" s="82" t="s">
        <v>692</v>
      </c>
      <c r="O5" s="221"/>
    </row>
    <row r="6" spans="1:15" ht="48.75" customHeight="1" x14ac:dyDescent="0.25">
      <c r="A6" s="238">
        <v>3</v>
      </c>
      <c r="B6" s="238" t="s">
        <v>125</v>
      </c>
      <c r="C6" s="6" t="s">
        <v>207</v>
      </c>
      <c r="D6" s="6"/>
      <c r="E6" s="6"/>
      <c r="F6" s="238" t="s">
        <v>127</v>
      </c>
      <c r="G6" s="324"/>
      <c r="H6" s="236">
        <v>42354</v>
      </c>
      <c r="I6" s="236">
        <v>42597</v>
      </c>
      <c r="J6" s="223" t="s">
        <v>8</v>
      </c>
      <c r="K6" s="104">
        <v>1</v>
      </c>
      <c r="L6" s="321"/>
      <c r="M6" s="82" t="s">
        <v>695</v>
      </c>
      <c r="N6" s="82" t="s">
        <v>692</v>
      </c>
      <c r="O6" s="221"/>
    </row>
    <row r="7" spans="1:15" ht="45.75" customHeight="1" x14ac:dyDescent="0.25">
      <c r="A7" s="238">
        <v>4</v>
      </c>
      <c r="B7" s="238" t="s">
        <v>125</v>
      </c>
      <c r="C7" s="6" t="s">
        <v>208</v>
      </c>
      <c r="D7" s="6"/>
      <c r="E7" s="6"/>
      <c r="F7" s="238" t="s">
        <v>127</v>
      </c>
      <c r="G7" s="324"/>
      <c r="H7" s="236">
        <v>42354</v>
      </c>
      <c r="I7" s="236">
        <v>42597</v>
      </c>
      <c r="J7" s="223" t="s">
        <v>8</v>
      </c>
      <c r="K7" s="104">
        <v>1</v>
      </c>
      <c r="L7" s="321"/>
      <c r="M7" s="82" t="s">
        <v>695</v>
      </c>
      <c r="N7" s="82" t="s">
        <v>692</v>
      </c>
      <c r="O7" s="221"/>
    </row>
    <row r="8" spans="1:15" ht="48.75" customHeight="1" x14ac:dyDescent="0.25">
      <c r="A8" s="238">
        <v>5</v>
      </c>
      <c r="B8" s="238" t="s">
        <v>126</v>
      </c>
      <c r="C8" s="6" t="s">
        <v>209</v>
      </c>
      <c r="D8" s="6"/>
      <c r="E8" s="6"/>
      <c r="F8" s="238" t="s">
        <v>127</v>
      </c>
      <c r="G8" s="324"/>
      <c r="H8" s="236">
        <v>42354</v>
      </c>
      <c r="I8" s="236">
        <v>42597</v>
      </c>
      <c r="J8" s="238" t="s">
        <v>72</v>
      </c>
      <c r="K8" s="2"/>
      <c r="L8" s="318"/>
      <c r="M8" s="82" t="s">
        <v>1135</v>
      </c>
      <c r="N8" s="82" t="s">
        <v>1</v>
      </c>
      <c r="O8" s="221" t="s">
        <v>9</v>
      </c>
    </row>
    <row r="9" spans="1:15" ht="39" customHeight="1" x14ac:dyDescent="0.25">
      <c r="A9" s="238">
        <v>6</v>
      </c>
      <c r="B9" s="238" t="s">
        <v>230</v>
      </c>
      <c r="C9" s="6" t="s">
        <v>389</v>
      </c>
      <c r="D9" s="6"/>
      <c r="E9" s="6"/>
      <c r="F9" s="238" t="s">
        <v>393</v>
      </c>
      <c r="G9" s="326">
        <v>97.740319999999997</v>
      </c>
      <c r="H9" s="236">
        <v>42781</v>
      </c>
      <c r="I9" s="236">
        <v>43022</v>
      </c>
      <c r="J9" s="238" t="s">
        <v>72</v>
      </c>
      <c r="K9" s="2"/>
      <c r="L9" s="227"/>
      <c r="M9" s="238" t="s">
        <v>717</v>
      </c>
      <c r="N9" s="82" t="s">
        <v>692</v>
      </c>
      <c r="O9" s="325" t="s">
        <v>9</v>
      </c>
    </row>
    <row r="10" spans="1:15" ht="60" x14ac:dyDescent="0.25">
      <c r="A10" s="238">
        <v>7</v>
      </c>
      <c r="B10" s="238" t="s">
        <v>230</v>
      </c>
      <c r="C10" s="6" t="s">
        <v>390</v>
      </c>
      <c r="D10" s="6"/>
      <c r="E10" s="6"/>
      <c r="F10" s="238" t="s">
        <v>393</v>
      </c>
      <c r="G10" s="327"/>
      <c r="H10" s="236">
        <v>42781</v>
      </c>
      <c r="I10" s="236">
        <v>43022</v>
      </c>
      <c r="J10" s="238" t="s">
        <v>72</v>
      </c>
      <c r="K10" s="2"/>
      <c r="L10" s="227"/>
      <c r="M10" s="238" t="s">
        <v>717</v>
      </c>
      <c r="N10" s="82" t="s">
        <v>692</v>
      </c>
      <c r="O10" s="293"/>
    </row>
    <row r="11" spans="1:15" ht="60" x14ac:dyDescent="0.25">
      <c r="A11" s="238">
        <v>8</v>
      </c>
      <c r="B11" s="238" t="s">
        <v>230</v>
      </c>
      <c r="C11" s="6" t="s">
        <v>391</v>
      </c>
      <c r="D11" s="6"/>
      <c r="E11" s="6"/>
      <c r="F11" s="238" t="s">
        <v>393</v>
      </c>
      <c r="G11" s="327"/>
      <c r="H11" s="236">
        <v>42781</v>
      </c>
      <c r="I11" s="236">
        <v>43022</v>
      </c>
      <c r="J11" s="238" t="s">
        <v>72</v>
      </c>
      <c r="K11" s="2"/>
      <c r="L11" s="227"/>
      <c r="M11" s="238" t="s">
        <v>717</v>
      </c>
      <c r="N11" s="82" t="s">
        <v>692</v>
      </c>
      <c r="O11" s="293"/>
    </row>
    <row r="12" spans="1:15" ht="60" x14ac:dyDescent="0.25">
      <c r="A12" s="238">
        <v>9</v>
      </c>
      <c r="B12" s="238" t="s">
        <v>230</v>
      </c>
      <c r="C12" s="6" t="s">
        <v>392</v>
      </c>
      <c r="D12" s="6"/>
      <c r="E12" s="6"/>
      <c r="F12" s="238" t="s">
        <v>393</v>
      </c>
      <c r="G12" s="323"/>
      <c r="H12" s="236">
        <v>42781</v>
      </c>
      <c r="I12" s="236">
        <v>43022</v>
      </c>
      <c r="J12" s="238" t="s">
        <v>72</v>
      </c>
      <c r="K12" s="2"/>
      <c r="L12" s="227"/>
      <c r="M12" s="238" t="s">
        <v>717</v>
      </c>
      <c r="N12" s="82" t="s">
        <v>692</v>
      </c>
      <c r="O12" s="290"/>
    </row>
    <row r="13" spans="1:15" ht="59.25" customHeight="1" x14ac:dyDescent="0.25">
      <c r="A13" s="238">
        <v>10</v>
      </c>
      <c r="B13" s="238" t="s">
        <v>230</v>
      </c>
      <c r="C13" s="6" t="s">
        <v>430</v>
      </c>
      <c r="D13" s="6"/>
      <c r="E13" s="6"/>
      <c r="F13" s="238" t="s">
        <v>435</v>
      </c>
      <c r="G13" s="326">
        <v>104.91979000000001</v>
      </c>
      <c r="H13" s="236">
        <v>42814</v>
      </c>
      <c r="I13" s="236">
        <v>43058</v>
      </c>
      <c r="J13" s="238" t="s">
        <v>72</v>
      </c>
      <c r="K13" s="2"/>
      <c r="L13" s="227"/>
      <c r="M13" s="238" t="s">
        <v>717</v>
      </c>
      <c r="N13" s="82" t="s">
        <v>692</v>
      </c>
      <c r="O13" s="325"/>
    </row>
    <row r="14" spans="1:15" ht="34.5" customHeight="1" x14ac:dyDescent="0.25">
      <c r="A14" s="238">
        <v>11</v>
      </c>
      <c r="B14" s="238" t="s">
        <v>230</v>
      </c>
      <c r="C14" s="6" t="s">
        <v>431</v>
      </c>
      <c r="D14" s="6"/>
      <c r="E14" s="6"/>
      <c r="F14" s="238" t="s">
        <v>435</v>
      </c>
      <c r="G14" s="327"/>
      <c r="H14" s="236">
        <v>42814</v>
      </c>
      <c r="I14" s="236">
        <v>43058</v>
      </c>
      <c r="J14" s="238" t="s">
        <v>72</v>
      </c>
      <c r="K14" s="2"/>
      <c r="L14" s="227"/>
      <c r="M14" s="238" t="s">
        <v>717</v>
      </c>
      <c r="N14" s="82" t="s">
        <v>692</v>
      </c>
      <c r="O14" s="293"/>
    </row>
    <row r="15" spans="1:15" ht="37.5" customHeight="1" x14ac:dyDescent="0.25">
      <c r="A15" s="238">
        <v>12</v>
      </c>
      <c r="B15" s="238" t="s">
        <v>230</v>
      </c>
      <c r="C15" s="6" t="s">
        <v>432</v>
      </c>
      <c r="D15" s="6"/>
      <c r="E15" s="6"/>
      <c r="F15" s="238" t="s">
        <v>435</v>
      </c>
      <c r="G15" s="327"/>
      <c r="H15" s="236">
        <v>42814</v>
      </c>
      <c r="I15" s="236">
        <v>43058</v>
      </c>
      <c r="J15" s="221" t="s">
        <v>8</v>
      </c>
      <c r="K15" s="70">
        <v>1</v>
      </c>
      <c r="L15" s="227"/>
      <c r="M15" s="238" t="s">
        <v>717</v>
      </c>
      <c r="N15" s="82" t="s">
        <v>692</v>
      </c>
      <c r="O15" s="293"/>
    </row>
    <row r="16" spans="1:15" ht="45" customHeight="1" x14ac:dyDescent="0.25">
      <c r="A16" s="238">
        <v>13</v>
      </c>
      <c r="B16" s="238" t="s">
        <v>230</v>
      </c>
      <c r="C16" s="6" t="s">
        <v>433</v>
      </c>
      <c r="D16" s="6"/>
      <c r="E16" s="6"/>
      <c r="F16" s="238" t="s">
        <v>435</v>
      </c>
      <c r="G16" s="327"/>
      <c r="H16" s="236">
        <v>42814</v>
      </c>
      <c r="I16" s="236">
        <v>43058</v>
      </c>
      <c r="J16" s="238" t="s">
        <v>72</v>
      </c>
      <c r="K16" s="2"/>
      <c r="L16" s="227"/>
      <c r="M16" s="238" t="s">
        <v>717</v>
      </c>
      <c r="N16" s="82" t="s">
        <v>692</v>
      </c>
      <c r="O16" s="293"/>
    </row>
    <row r="17" spans="1:15" ht="60" x14ac:dyDescent="0.25">
      <c r="A17" s="238">
        <v>14</v>
      </c>
      <c r="B17" s="238" t="s">
        <v>230</v>
      </c>
      <c r="C17" s="6" t="s">
        <v>434</v>
      </c>
      <c r="D17" s="6"/>
      <c r="E17" s="6"/>
      <c r="F17" s="238" t="s">
        <v>435</v>
      </c>
      <c r="G17" s="323"/>
      <c r="H17" s="236">
        <v>42814</v>
      </c>
      <c r="I17" s="236">
        <v>43058</v>
      </c>
      <c r="J17" s="238" t="s">
        <v>72</v>
      </c>
      <c r="K17" s="2"/>
      <c r="L17" s="227"/>
      <c r="M17" s="238" t="s">
        <v>717</v>
      </c>
      <c r="N17" s="82" t="s">
        <v>692</v>
      </c>
      <c r="O17" s="290"/>
    </row>
    <row r="18" spans="1:15" ht="64.5" customHeight="1" x14ac:dyDescent="0.25">
      <c r="A18" s="238">
        <v>15</v>
      </c>
      <c r="B18" s="238" t="s">
        <v>413</v>
      </c>
      <c r="C18" s="6" t="s">
        <v>411</v>
      </c>
      <c r="D18" s="6"/>
      <c r="E18" s="6"/>
      <c r="F18" s="238" t="s">
        <v>414</v>
      </c>
      <c r="G18" s="326">
        <v>108.76201</v>
      </c>
      <c r="H18" s="236"/>
      <c r="I18" s="236"/>
      <c r="J18" s="238" t="s">
        <v>72</v>
      </c>
      <c r="K18" s="2"/>
      <c r="L18" s="227"/>
      <c r="M18" s="82" t="s">
        <v>1135</v>
      </c>
      <c r="N18" s="82"/>
      <c r="O18" s="325" t="s">
        <v>1157</v>
      </c>
    </row>
    <row r="19" spans="1:15" ht="45" x14ac:dyDescent="0.25">
      <c r="A19" s="238">
        <v>16</v>
      </c>
      <c r="B19" s="238" t="s">
        <v>413</v>
      </c>
      <c r="C19" s="6" t="s">
        <v>412</v>
      </c>
      <c r="D19" s="6"/>
      <c r="E19" s="6"/>
      <c r="F19" s="238" t="s">
        <v>414</v>
      </c>
      <c r="G19" s="327"/>
      <c r="H19" s="236"/>
      <c r="I19" s="236"/>
      <c r="J19" s="238" t="s">
        <v>72</v>
      </c>
      <c r="K19" s="2"/>
      <c r="L19" s="227"/>
      <c r="M19" s="82" t="s">
        <v>1135</v>
      </c>
      <c r="N19" s="82"/>
      <c r="O19" s="293"/>
    </row>
    <row r="20" spans="1:15" ht="45" x14ac:dyDescent="0.25">
      <c r="A20" s="238">
        <v>17</v>
      </c>
      <c r="B20" s="238" t="s">
        <v>413</v>
      </c>
      <c r="C20" s="6" t="s">
        <v>564</v>
      </c>
      <c r="D20" s="6"/>
      <c r="E20" s="6"/>
      <c r="F20" s="238" t="s">
        <v>414</v>
      </c>
      <c r="G20" s="327"/>
      <c r="H20" s="236"/>
      <c r="I20" s="236"/>
      <c r="J20" s="238" t="s">
        <v>331</v>
      </c>
      <c r="K20" s="2">
        <v>0.75</v>
      </c>
      <c r="L20" s="227"/>
      <c r="M20" s="82" t="s">
        <v>1135</v>
      </c>
      <c r="N20" s="82"/>
      <c r="O20" s="293"/>
    </row>
    <row r="21" spans="1:15" ht="45" x14ac:dyDescent="0.25">
      <c r="A21" s="238">
        <v>18</v>
      </c>
      <c r="B21" s="238" t="s">
        <v>413</v>
      </c>
      <c r="C21" s="6" t="s">
        <v>580</v>
      </c>
      <c r="D21" s="6"/>
      <c r="E21" s="6"/>
      <c r="F21" s="238" t="s">
        <v>414</v>
      </c>
      <c r="G21" s="323"/>
      <c r="H21" s="236"/>
      <c r="I21" s="236"/>
      <c r="J21" s="238" t="s">
        <v>72</v>
      </c>
      <c r="K21" s="2"/>
      <c r="L21" s="227"/>
      <c r="M21" s="82" t="s">
        <v>1135</v>
      </c>
      <c r="N21" s="82"/>
      <c r="O21" s="290"/>
    </row>
    <row r="22" spans="1:15" ht="45" x14ac:dyDescent="0.25">
      <c r="A22" s="238">
        <v>19</v>
      </c>
      <c r="B22" s="238" t="s">
        <v>422</v>
      </c>
      <c r="C22" s="6" t="s">
        <v>416</v>
      </c>
      <c r="D22" s="6"/>
      <c r="E22" s="6"/>
      <c r="F22" s="238" t="s">
        <v>423</v>
      </c>
      <c r="G22" s="326">
        <v>133.14814000000001</v>
      </c>
      <c r="H22" s="236">
        <v>42860</v>
      </c>
      <c r="I22" s="236">
        <v>43104</v>
      </c>
      <c r="J22" s="221" t="s">
        <v>8</v>
      </c>
      <c r="K22" s="73">
        <v>1</v>
      </c>
      <c r="L22" s="314">
        <v>126.8</v>
      </c>
      <c r="M22" s="82" t="s">
        <v>693</v>
      </c>
      <c r="N22" s="239" t="s">
        <v>690</v>
      </c>
      <c r="O22" s="75"/>
    </row>
    <row r="23" spans="1:15" ht="45" x14ac:dyDescent="0.25">
      <c r="A23" s="238">
        <v>20</v>
      </c>
      <c r="B23" s="238" t="s">
        <v>422</v>
      </c>
      <c r="C23" s="6" t="s">
        <v>417</v>
      </c>
      <c r="D23" s="6"/>
      <c r="E23" s="6"/>
      <c r="F23" s="238" t="s">
        <v>423</v>
      </c>
      <c r="G23" s="327"/>
      <c r="H23" s="236">
        <v>42860</v>
      </c>
      <c r="I23" s="236">
        <v>43104</v>
      </c>
      <c r="J23" s="238" t="s">
        <v>72</v>
      </c>
      <c r="K23" s="72">
        <v>0</v>
      </c>
      <c r="L23" s="316"/>
      <c r="M23" s="82" t="s">
        <v>693</v>
      </c>
      <c r="N23" s="239" t="s">
        <v>690</v>
      </c>
      <c r="O23" s="221" t="s">
        <v>648</v>
      </c>
    </row>
    <row r="24" spans="1:15" ht="30" x14ac:dyDescent="0.25">
      <c r="A24" s="238">
        <v>21</v>
      </c>
      <c r="B24" s="238" t="s">
        <v>422</v>
      </c>
      <c r="C24" s="6" t="s">
        <v>418</v>
      </c>
      <c r="D24" s="6"/>
      <c r="E24" s="6"/>
      <c r="F24" s="238" t="s">
        <v>423</v>
      </c>
      <c r="G24" s="327"/>
      <c r="H24" s="236">
        <v>42860</v>
      </c>
      <c r="I24" s="236">
        <v>43104</v>
      </c>
      <c r="J24" s="221" t="s">
        <v>8</v>
      </c>
      <c r="K24" s="73">
        <v>1</v>
      </c>
      <c r="L24" s="316"/>
      <c r="M24" s="82" t="s">
        <v>693</v>
      </c>
      <c r="N24" s="239" t="s">
        <v>690</v>
      </c>
      <c r="O24" s="75"/>
    </row>
    <row r="25" spans="1:15" ht="30" x14ac:dyDescent="0.25">
      <c r="A25" s="238">
        <v>22</v>
      </c>
      <c r="B25" s="238" t="s">
        <v>422</v>
      </c>
      <c r="C25" s="6" t="s">
        <v>419</v>
      </c>
      <c r="D25" s="6"/>
      <c r="E25" s="6"/>
      <c r="F25" s="238" t="s">
        <v>423</v>
      </c>
      <c r="G25" s="327"/>
      <c r="H25" s="236">
        <v>42860</v>
      </c>
      <c r="I25" s="236">
        <v>43104</v>
      </c>
      <c r="J25" s="221" t="s">
        <v>8</v>
      </c>
      <c r="K25" s="73">
        <v>1</v>
      </c>
      <c r="L25" s="316"/>
      <c r="M25" s="82" t="s">
        <v>693</v>
      </c>
      <c r="N25" s="239" t="s">
        <v>690</v>
      </c>
      <c r="O25" s="75"/>
    </row>
    <row r="26" spans="1:15" ht="30" x14ac:dyDescent="0.25">
      <c r="A26" s="238">
        <v>23</v>
      </c>
      <c r="B26" s="238" t="s">
        <v>422</v>
      </c>
      <c r="C26" s="6" t="s">
        <v>420</v>
      </c>
      <c r="D26" s="6"/>
      <c r="E26" s="6"/>
      <c r="F26" s="238" t="s">
        <v>423</v>
      </c>
      <c r="G26" s="327"/>
      <c r="H26" s="236">
        <v>42860</v>
      </c>
      <c r="I26" s="236">
        <v>43104</v>
      </c>
      <c r="J26" s="221" t="s">
        <v>8</v>
      </c>
      <c r="K26" s="73">
        <v>1</v>
      </c>
      <c r="L26" s="316"/>
      <c r="M26" s="82" t="s">
        <v>693</v>
      </c>
      <c r="N26" s="239" t="s">
        <v>690</v>
      </c>
      <c r="O26" s="75"/>
    </row>
    <row r="27" spans="1:15" ht="45" x14ac:dyDescent="0.25">
      <c r="A27" s="238">
        <v>24</v>
      </c>
      <c r="B27" s="238" t="s">
        <v>422</v>
      </c>
      <c r="C27" s="6" t="s">
        <v>421</v>
      </c>
      <c r="D27" s="6"/>
      <c r="E27" s="6"/>
      <c r="F27" s="238" t="s">
        <v>423</v>
      </c>
      <c r="G27" s="323"/>
      <c r="H27" s="236">
        <v>42860</v>
      </c>
      <c r="I27" s="236">
        <v>43104</v>
      </c>
      <c r="J27" s="221" t="s">
        <v>8</v>
      </c>
      <c r="K27" s="73">
        <v>1</v>
      </c>
      <c r="L27" s="315"/>
      <c r="M27" s="82" t="s">
        <v>693</v>
      </c>
      <c r="N27" s="239" t="s">
        <v>690</v>
      </c>
      <c r="O27" s="75"/>
    </row>
    <row r="28" spans="1:15" ht="39.75" customHeight="1" x14ac:dyDescent="0.25">
      <c r="A28" s="238">
        <v>25</v>
      </c>
      <c r="B28" s="238" t="s">
        <v>441</v>
      </c>
      <c r="C28" s="6" t="s">
        <v>446</v>
      </c>
      <c r="D28" s="6"/>
      <c r="E28" s="6"/>
      <c r="F28" s="238" t="s">
        <v>443</v>
      </c>
      <c r="G28" s="326">
        <v>89.989000000000004</v>
      </c>
      <c r="H28" s="236">
        <v>42800</v>
      </c>
      <c r="I28" s="236">
        <v>43044</v>
      </c>
      <c r="J28" s="238" t="s">
        <v>681</v>
      </c>
      <c r="K28" s="2">
        <v>0.75</v>
      </c>
      <c r="L28" s="317">
        <v>32.165480000000002</v>
      </c>
      <c r="M28" s="82" t="s">
        <v>693</v>
      </c>
      <c r="N28" s="239" t="s">
        <v>690</v>
      </c>
      <c r="O28" s="75"/>
    </row>
    <row r="29" spans="1:15" ht="45" x14ac:dyDescent="0.25">
      <c r="A29" s="238">
        <v>26</v>
      </c>
      <c r="B29" s="238" t="s">
        <v>441</v>
      </c>
      <c r="C29" s="6" t="s">
        <v>444</v>
      </c>
      <c r="D29" s="6"/>
      <c r="E29" s="6"/>
      <c r="F29" s="238" t="s">
        <v>443</v>
      </c>
      <c r="G29" s="327"/>
      <c r="H29" s="236">
        <v>42800</v>
      </c>
      <c r="I29" s="236">
        <v>43044</v>
      </c>
      <c r="J29" s="238" t="s">
        <v>681</v>
      </c>
      <c r="K29" s="2">
        <v>0.75</v>
      </c>
      <c r="L29" s="321"/>
      <c r="M29" s="82" t="s">
        <v>693</v>
      </c>
      <c r="N29" s="239" t="s">
        <v>690</v>
      </c>
      <c r="O29" s="75"/>
    </row>
    <row r="30" spans="1:15" ht="45" x14ac:dyDescent="0.25">
      <c r="A30" s="238">
        <v>27</v>
      </c>
      <c r="B30" s="238" t="s">
        <v>441</v>
      </c>
      <c r="C30" s="6" t="s">
        <v>445</v>
      </c>
      <c r="D30" s="6"/>
      <c r="E30" s="6"/>
      <c r="F30" s="238" t="s">
        <v>443</v>
      </c>
      <c r="G30" s="327"/>
      <c r="H30" s="236">
        <v>42800</v>
      </c>
      <c r="I30" s="236">
        <v>43044</v>
      </c>
      <c r="J30" s="238" t="s">
        <v>681</v>
      </c>
      <c r="K30" s="2">
        <v>0.75</v>
      </c>
      <c r="L30" s="321"/>
      <c r="M30" s="82" t="s">
        <v>693</v>
      </c>
      <c r="N30" s="239" t="s">
        <v>690</v>
      </c>
      <c r="O30" s="75"/>
    </row>
    <row r="31" spans="1:15" ht="45" x14ac:dyDescent="0.25">
      <c r="A31" s="238">
        <v>28</v>
      </c>
      <c r="B31" s="238" t="s">
        <v>441</v>
      </c>
      <c r="C31" s="6" t="s">
        <v>552</v>
      </c>
      <c r="D31" s="6"/>
      <c r="E31" s="6"/>
      <c r="F31" s="238" t="s">
        <v>443</v>
      </c>
      <c r="G31" s="323"/>
      <c r="H31" s="236">
        <v>42800</v>
      </c>
      <c r="I31" s="236">
        <v>43044</v>
      </c>
      <c r="J31" s="238" t="s">
        <v>1</v>
      </c>
      <c r="K31" s="2"/>
      <c r="L31" s="318"/>
      <c r="M31" s="82" t="s">
        <v>693</v>
      </c>
      <c r="N31" s="239" t="s">
        <v>690</v>
      </c>
      <c r="O31" s="221" t="s">
        <v>9</v>
      </c>
    </row>
    <row r="32" spans="1:15" ht="30" x14ac:dyDescent="0.25">
      <c r="A32" s="238">
        <v>29</v>
      </c>
      <c r="B32" s="238" t="s">
        <v>441</v>
      </c>
      <c r="C32" s="6" t="s">
        <v>450</v>
      </c>
      <c r="D32" s="6"/>
      <c r="E32" s="6"/>
      <c r="F32" s="238" t="s">
        <v>438</v>
      </c>
      <c r="G32" s="326">
        <v>92.898219999999995</v>
      </c>
      <c r="H32" s="236">
        <v>42814</v>
      </c>
      <c r="I32" s="236">
        <v>43058</v>
      </c>
      <c r="J32" s="238" t="s">
        <v>170</v>
      </c>
      <c r="K32" s="2">
        <v>0.9</v>
      </c>
      <c r="L32" s="317">
        <v>19.45</v>
      </c>
      <c r="M32" s="82" t="s">
        <v>693</v>
      </c>
      <c r="N32" s="239" t="s">
        <v>690</v>
      </c>
      <c r="O32" s="75"/>
    </row>
    <row r="33" spans="1:15" ht="30" x14ac:dyDescent="0.25">
      <c r="A33" s="238">
        <v>30</v>
      </c>
      <c r="B33" s="238" t="s">
        <v>441</v>
      </c>
      <c r="C33" s="6" t="s">
        <v>447</v>
      </c>
      <c r="D33" s="6"/>
      <c r="E33" s="6"/>
      <c r="F33" s="238" t="s">
        <v>438</v>
      </c>
      <c r="G33" s="327"/>
      <c r="H33" s="236">
        <v>42814</v>
      </c>
      <c r="I33" s="236">
        <v>43058</v>
      </c>
      <c r="J33" s="238" t="s">
        <v>170</v>
      </c>
      <c r="K33" s="2">
        <v>0.85</v>
      </c>
      <c r="L33" s="321"/>
      <c r="M33" s="82" t="s">
        <v>693</v>
      </c>
      <c r="N33" s="239" t="s">
        <v>690</v>
      </c>
      <c r="O33" s="75"/>
    </row>
    <row r="34" spans="1:15" ht="30" x14ac:dyDescent="0.25">
      <c r="A34" s="238">
        <v>31</v>
      </c>
      <c r="B34" s="238" t="s">
        <v>441</v>
      </c>
      <c r="C34" s="6" t="s">
        <v>448</v>
      </c>
      <c r="D34" s="6"/>
      <c r="E34" s="6"/>
      <c r="F34" s="238" t="s">
        <v>438</v>
      </c>
      <c r="G34" s="327"/>
      <c r="H34" s="236">
        <v>42814</v>
      </c>
      <c r="I34" s="236">
        <v>43058</v>
      </c>
      <c r="J34" s="238" t="s">
        <v>72</v>
      </c>
      <c r="K34" s="2"/>
      <c r="L34" s="321"/>
      <c r="M34" s="82" t="s">
        <v>693</v>
      </c>
      <c r="N34" s="239" t="s">
        <v>690</v>
      </c>
      <c r="O34" s="221" t="s">
        <v>467</v>
      </c>
    </row>
    <row r="35" spans="1:15" ht="30" x14ac:dyDescent="0.25">
      <c r="A35" s="238">
        <v>32</v>
      </c>
      <c r="B35" s="238" t="s">
        <v>441</v>
      </c>
      <c r="C35" s="6" t="s">
        <v>449</v>
      </c>
      <c r="D35" s="6"/>
      <c r="E35" s="6"/>
      <c r="F35" s="238" t="s">
        <v>438</v>
      </c>
      <c r="G35" s="323"/>
      <c r="H35" s="236">
        <v>42814</v>
      </c>
      <c r="I35" s="236">
        <v>43058</v>
      </c>
      <c r="J35" s="238" t="s">
        <v>170</v>
      </c>
      <c r="K35" s="2">
        <v>0.88</v>
      </c>
      <c r="L35" s="318"/>
      <c r="M35" s="82" t="s">
        <v>693</v>
      </c>
      <c r="N35" s="239" t="s">
        <v>690</v>
      </c>
      <c r="O35" s="75"/>
    </row>
    <row r="36" spans="1:15" ht="30" x14ac:dyDescent="0.25">
      <c r="A36" s="238">
        <v>33</v>
      </c>
      <c r="B36" s="238" t="s">
        <v>441</v>
      </c>
      <c r="C36" s="6" t="s">
        <v>454</v>
      </c>
      <c r="D36" s="6"/>
      <c r="E36" s="6"/>
      <c r="F36" s="238" t="s">
        <v>439</v>
      </c>
      <c r="G36" s="326">
        <v>89.998379999999997</v>
      </c>
      <c r="H36" s="236">
        <v>42800</v>
      </c>
      <c r="I36" s="236">
        <v>43044</v>
      </c>
      <c r="J36" s="238" t="s">
        <v>681</v>
      </c>
      <c r="K36" s="2">
        <v>0.98</v>
      </c>
      <c r="L36" s="317">
        <v>20.189920000000001</v>
      </c>
      <c r="M36" s="82" t="s">
        <v>693</v>
      </c>
      <c r="N36" s="239" t="s">
        <v>690</v>
      </c>
      <c r="O36" s="143"/>
    </row>
    <row r="37" spans="1:15" ht="36.75" customHeight="1" x14ac:dyDescent="0.25">
      <c r="A37" s="238">
        <v>34</v>
      </c>
      <c r="B37" s="238" t="s">
        <v>441</v>
      </c>
      <c r="C37" s="6" t="s">
        <v>451</v>
      </c>
      <c r="D37" s="6"/>
      <c r="E37" s="6"/>
      <c r="F37" s="238" t="s">
        <v>439</v>
      </c>
      <c r="G37" s="327"/>
      <c r="H37" s="236">
        <v>42800</v>
      </c>
      <c r="I37" s="236">
        <v>43044</v>
      </c>
      <c r="J37" s="238" t="s">
        <v>848</v>
      </c>
      <c r="K37" s="2">
        <v>0.65</v>
      </c>
      <c r="L37" s="321"/>
      <c r="M37" s="82" t="s">
        <v>693</v>
      </c>
      <c r="N37" s="239" t="s">
        <v>690</v>
      </c>
      <c r="O37" s="144"/>
    </row>
    <row r="38" spans="1:15" ht="30" x14ac:dyDescent="0.25">
      <c r="A38" s="238">
        <v>35</v>
      </c>
      <c r="B38" s="238" t="s">
        <v>441</v>
      </c>
      <c r="C38" s="6" t="s">
        <v>452</v>
      </c>
      <c r="D38" s="6"/>
      <c r="E38" s="6"/>
      <c r="F38" s="238" t="s">
        <v>439</v>
      </c>
      <c r="G38" s="327"/>
      <c r="H38" s="236">
        <v>42800</v>
      </c>
      <c r="I38" s="236">
        <v>43044</v>
      </c>
      <c r="J38" s="238" t="s">
        <v>848</v>
      </c>
      <c r="K38" s="2">
        <v>0.65</v>
      </c>
      <c r="L38" s="321"/>
      <c r="M38" s="82" t="s">
        <v>693</v>
      </c>
      <c r="N38" s="239" t="s">
        <v>690</v>
      </c>
      <c r="O38" s="238"/>
    </row>
    <row r="39" spans="1:15" ht="30" x14ac:dyDescent="0.25">
      <c r="A39" s="238">
        <v>36</v>
      </c>
      <c r="B39" s="238" t="s">
        <v>441</v>
      </c>
      <c r="C39" s="6" t="s">
        <v>453</v>
      </c>
      <c r="D39" s="6"/>
      <c r="E39" s="6"/>
      <c r="F39" s="238" t="s">
        <v>439</v>
      </c>
      <c r="G39" s="323"/>
      <c r="H39" s="236">
        <v>42800</v>
      </c>
      <c r="I39" s="236">
        <v>43044</v>
      </c>
      <c r="J39" s="238" t="s">
        <v>170</v>
      </c>
      <c r="K39" s="2">
        <v>0.98</v>
      </c>
      <c r="L39" s="318"/>
      <c r="M39" s="82" t="s">
        <v>693</v>
      </c>
      <c r="N39" s="239" t="s">
        <v>690</v>
      </c>
      <c r="O39" s="238"/>
    </row>
    <row r="40" spans="1:15" ht="34.5" customHeight="1" x14ac:dyDescent="0.25">
      <c r="A40" s="238">
        <v>37</v>
      </c>
      <c r="B40" s="238" t="s">
        <v>441</v>
      </c>
      <c r="C40" s="6" t="s">
        <v>459</v>
      </c>
      <c r="D40" s="6"/>
      <c r="E40" s="6"/>
      <c r="F40" s="238" t="s">
        <v>440</v>
      </c>
      <c r="G40" s="326">
        <v>113.688278</v>
      </c>
      <c r="H40" s="236"/>
      <c r="I40" s="236"/>
      <c r="J40" s="238" t="s">
        <v>982</v>
      </c>
      <c r="K40" s="2">
        <v>0.25</v>
      </c>
      <c r="L40" s="227"/>
      <c r="M40" s="82" t="s">
        <v>693</v>
      </c>
      <c r="N40" s="239" t="s">
        <v>690</v>
      </c>
      <c r="O40" s="325"/>
    </row>
    <row r="41" spans="1:15" ht="35.25" customHeight="1" x14ac:dyDescent="0.25">
      <c r="A41" s="238">
        <v>38</v>
      </c>
      <c r="B41" s="238" t="s">
        <v>441</v>
      </c>
      <c r="C41" s="6" t="s">
        <v>458</v>
      </c>
      <c r="D41" s="6"/>
      <c r="E41" s="6"/>
      <c r="F41" s="238" t="s">
        <v>440</v>
      </c>
      <c r="G41" s="327"/>
      <c r="H41" s="236"/>
      <c r="I41" s="236"/>
      <c r="J41" s="238" t="s">
        <v>839</v>
      </c>
      <c r="K41" s="2">
        <v>0.1</v>
      </c>
      <c r="L41" s="227"/>
      <c r="M41" s="82" t="s">
        <v>693</v>
      </c>
      <c r="N41" s="239" t="s">
        <v>690</v>
      </c>
      <c r="O41" s="293"/>
    </row>
    <row r="42" spans="1:15" ht="36" customHeight="1" x14ac:dyDescent="0.25">
      <c r="A42" s="238">
        <v>39</v>
      </c>
      <c r="B42" s="238" t="s">
        <v>441</v>
      </c>
      <c r="C42" s="6" t="s">
        <v>457</v>
      </c>
      <c r="D42" s="6"/>
      <c r="E42" s="6"/>
      <c r="F42" s="238" t="s">
        <v>440</v>
      </c>
      <c r="G42" s="327"/>
      <c r="H42" s="236"/>
      <c r="I42" s="236"/>
      <c r="J42" s="238" t="s">
        <v>666</v>
      </c>
      <c r="K42" s="2">
        <v>0.25</v>
      </c>
      <c r="L42" s="227"/>
      <c r="M42" s="82" t="s">
        <v>693</v>
      </c>
      <c r="N42" s="239" t="s">
        <v>690</v>
      </c>
      <c r="O42" s="293"/>
    </row>
    <row r="43" spans="1:15" ht="32.25" customHeight="1" x14ac:dyDescent="0.25">
      <c r="A43" s="238">
        <v>40</v>
      </c>
      <c r="B43" s="238" t="s">
        <v>441</v>
      </c>
      <c r="C43" s="6" t="s">
        <v>456</v>
      </c>
      <c r="D43" s="6"/>
      <c r="E43" s="6"/>
      <c r="F43" s="238" t="s">
        <v>440</v>
      </c>
      <c r="G43" s="327"/>
      <c r="H43" s="236"/>
      <c r="I43" s="236"/>
      <c r="J43" s="238" t="s">
        <v>1</v>
      </c>
      <c r="K43" s="2"/>
      <c r="L43" s="227"/>
      <c r="M43" s="82" t="s">
        <v>693</v>
      </c>
      <c r="N43" s="239" t="s">
        <v>690</v>
      </c>
      <c r="O43" s="293"/>
    </row>
    <row r="44" spans="1:15" ht="36" customHeight="1" x14ac:dyDescent="0.25">
      <c r="A44" s="238">
        <v>41</v>
      </c>
      <c r="B44" s="238" t="s">
        <v>441</v>
      </c>
      <c r="C44" s="6" t="s">
        <v>455</v>
      </c>
      <c r="D44" s="6"/>
      <c r="E44" s="6"/>
      <c r="F44" s="238" t="s">
        <v>440</v>
      </c>
      <c r="G44" s="323"/>
      <c r="H44" s="236"/>
      <c r="I44" s="236"/>
      <c r="J44" s="238" t="s">
        <v>1</v>
      </c>
      <c r="K44" s="2"/>
      <c r="L44" s="227"/>
      <c r="M44" s="82" t="s">
        <v>693</v>
      </c>
      <c r="N44" s="239" t="s">
        <v>690</v>
      </c>
      <c r="O44" s="290"/>
    </row>
    <row r="45" spans="1:15" ht="60" x14ac:dyDescent="0.25">
      <c r="A45" s="238">
        <v>42</v>
      </c>
      <c r="B45" s="238" t="s">
        <v>218</v>
      </c>
      <c r="C45" s="6" t="s">
        <v>468</v>
      </c>
      <c r="D45" s="6"/>
      <c r="E45" s="6"/>
      <c r="F45" s="238" t="s">
        <v>470</v>
      </c>
      <c r="G45" s="326">
        <v>42.668460000000003</v>
      </c>
      <c r="H45" s="236">
        <v>42774</v>
      </c>
      <c r="I45" s="236">
        <v>42954</v>
      </c>
      <c r="J45" s="238" t="s">
        <v>170</v>
      </c>
      <c r="K45" s="2">
        <v>0.85</v>
      </c>
      <c r="L45" s="227"/>
      <c r="M45" s="238" t="s">
        <v>717</v>
      </c>
      <c r="N45" s="82" t="s">
        <v>692</v>
      </c>
      <c r="O45" s="75"/>
    </row>
    <row r="46" spans="1:15" ht="60" x14ac:dyDescent="0.25">
      <c r="A46" s="238">
        <v>43</v>
      </c>
      <c r="B46" s="238" t="s">
        <v>218</v>
      </c>
      <c r="C46" s="6" t="s">
        <v>469</v>
      </c>
      <c r="D46" s="6"/>
      <c r="E46" s="6"/>
      <c r="F46" s="238" t="s">
        <v>470</v>
      </c>
      <c r="G46" s="327"/>
      <c r="H46" s="236">
        <v>42774</v>
      </c>
      <c r="I46" s="236">
        <v>42954</v>
      </c>
      <c r="J46" s="238" t="s">
        <v>170</v>
      </c>
      <c r="K46" s="2">
        <v>0.85</v>
      </c>
      <c r="L46" s="227"/>
      <c r="M46" s="238" t="s">
        <v>717</v>
      </c>
      <c r="N46" s="82" t="s">
        <v>692</v>
      </c>
      <c r="O46" s="74"/>
    </row>
    <row r="47" spans="1:15" ht="45" x14ac:dyDescent="0.25">
      <c r="A47" s="238">
        <v>44</v>
      </c>
      <c r="B47" s="238" t="s">
        <v>230</v>
      </c>
      <c r="C47" s="6" t="s">
        <v>471</v>
      </c>
      <c r="D47" s="6"/>
      <c r="E47" s="6"/>
      <c r="F47" s="238" t="s">
        <v>473</v>
      </c>
      <c r="G47" s="324">
        <v>66.400229999999993</v>
      </c>
      <c r="H47" s="236">
        <v>42774</v>
      </c>
      <c r="I47" s="236">
        <v>43015</v>
      </c>
      <c r="J47" s="238" t="s">
        <v>72</v>
      </c>
      <c r="K47" s="2"/>
      <c r="L47" s="227"/>
      <c r="M47" s="238" t="s">
        <v>717</v>
      </c>
      <c r="N47" s="82"/>
      <c r="O47" s="325" t="s">
        <v>9</v>
      </c>
    </row>
    <row r="48" spans="1:15" ht="42" customHeight="1" x14ac:dyDescent="0.25">
      <c r="A48" s="238">
        <v>45</v>
      </c>
      <c r="B48" s="238" t="s">
        <v>230</v>
      </c>
      <c r="C48" s="6" t="s">
        <v>491</v>
      </c>
      <c r="D48" s="6"/>
      <c r="E48" s="6"/>
      <c r="F48" s="238" t="s">
        <v>473</v>
      </c>
      <c r="G48" s="324"/>
      <c r="H48" s="236">
        <v>42774</v>
      </c>
      <c r="I48" s="236">
        <v>43015</v>
      </c>
      <c r="J48" s="238" t="s">
        <v>72</v>
      </c>
      <c r="K48" s="2"/>
      <c r="L48" s="227"/>
      <c r="M48" s="238" t="s">
        <v>717</v>
      </c>
      <c r="N48" s="82" t="s">
        <v>692</v>
      </c>
      <c r="O48" s="293"/>
    </row>
    <row r="49" spans="1:15" ht="39" customHeight="1" x14ac:dyDescent="0.25">
      <c r="A49" s="238">
        <v>46</v>
      </c>
      <c r="B49" s="238" t="s">
        <v>230</v>
      </c>
      <c r="C49" s="6" t="s">
        <v>472</v>
      </c>
      <c r="D49" s="6"/>
      <c r="E49" s="6"/>
      <c r="F49" s="238" t="s">
        <v>473</v>
      </c>
      <c r="G49" s="324"/>
      <c r="H49" s="236">
        <v>42774</v>
      </c>
      <c r="I49" s="236">
        <v>43015</v>
      </c>
      <c r="J49" s="238" t="s">
        <v>72</v>
      </c>
      <c r="K49" s="2"/>
      <c r="L49" s="227"/>
      <c r="M49" s="238" t="s">
        <v>717</v>
      </c>
      <c r="N49" s="82" t="s">
        <v>692</v>
      </c>
      <c r="O49" s="290"/>
    </row>
    <row r="50" spans="1:15" ht="45.75" customHeight="1" x14ac:dyDescent="0.25">
      <c r="A50" s="238">
        <v>47</v>
      </c>
      <c r="B50" s="238" t="s">
        <v>230</v>
      </c>
      <c r="C50" s="6" t="s">
        <v>476</v>
      </c>
      <c r="D50" s="6"/>
      <c r="E50" s="6"/>
      <c r="F50" s="238" t="s">
        <v>473</v>
      </c>
      <c r="G50" s="324">
        <v>66.400229999999993</v>
      </c>
      <c r="H50" s="236">
        <v>42774</v>
      </c>
      <c r="I50" s="236">
        <v>43015</v>
      </c>
      <c r="J50" s="238" t="s">
        <v>72</v>
      </c>
      <c r="K50" s="2"/>
      <c r="L50" s="227"/>
      <c r="M50" s="238" t="s">
        <v>717</v>
      </c>
      <c r="N50" s="82" t="s">
        <v>692</v>
      </c>
      <c r="O50" s="325" t="s">
        <v>9</v>
      </c>
    </row>
    <row r="51" spans="1:15" ht="60" x14ac:dyDescent="0.25">
      <c r="A51" s="238">
        <v>48</v>
      </c>
      <c r="B51" s="238" t="s">
        <v>230</v>
      </c>
      <c r="C51" s="6" t="s">
        <v>477</v>
      </c>
      <c r="D51" s="6"/>
      <c r="E51" s="6"/>
      <c r="F51" s="238" t="s">
        <v>473</v>
      </c>
      <c r="G51" s="324"/>
      <c r="H51" s="236">
        <v>42774</v>
      </c>
      <c r="I51" s="236">
        <v>43015</v>
      </c>
      <c r="J51" s="238" t="s">
        <v>72</v>
      </c>
      <c r="K51" s="2"/>
      <c r="L51" s="227"/>
      <c r="M51" s="238" t="s">
        <v>717</v>
      </c>
      <c r="N51" s="82" t="s">
        <v>692</v>
      </c>
      <c r="O51" s="293"/>
    </row>
    <row r="52" spans="1:15" ht="60" x14ac:dyDescent="0.25">
      <c r="A52" s="238">
        <v>49</v>
      </c>
      <c r="B52" s="238" t="s">
        <v>230</v>
      </c>
      <c r="C52" s="6" t="s">
        <v>478</v>
      </c>
      <c r="D52" s="6"/>
      <c r="E52" s="6"/>
      <c r="F52" s="238" t="s">
        <v>473</v>
      </c>
      <c r="G52" s="324"/>
      <c r="H52" s="236">
        <v>42774</v>
      </c>
      <c r="I52" s="236">
        <v>43015</v>
      </c>
      <c r="J52" s="238" t="s">
        <v>72</v>
      </c>
      <c r="K52" s="2"/>
      <c r="L52" s="227"/>
      <c r="M52" s="238" t="s">
        <v>717</v>
      </c>
      <c r="N52" s="82" t="s">
        <v>692</v>
      </c>
      <c r="O52" s="290"/>
    </row>
    <row r="53" spans="1:15" ht="90" x14ac:dyDescent="0.25">
      <c r="A53" s="238" t="s">
        <v>1164</v>
      </c>
      <c r="B53" s="238" t="s">
        <v>484</v>
      </c>
      <c r="C53" s="6" t="s">
        <v>488</v>
      </c>
      <c r="D53" s="6"/>
      <c r="E53" s="6"/>
      <c r="F53" s="238" t="s">
        <v>485</v>
      </c>
      <c r="G53" s="326">
        <v>129.61269999999999</v>
      </c>
      <c r="H53" s="236">
        <v>42817</v>
      </c>
      <c r="I53" s="236">
        <v>43061</v>
      </c>
      <c r="J53" s="238" t="s">
        <v>72</v>
      </c>
      <c r="K53" s="2"/>
      <c r="L53" s="317">
        <v>19.940000000000001</v>
      </c>
      <c r="M53" s="82" t="s">
        <v>693</v>
      </c>
      <c r="N53" s="239" t="s">
        <v>690</v>
      </c>
      <c r="O53" s="106" t="s">
        <v>1165</v>
      </c>
    </row>
    <row r="54" spans="1:15" ht="44.25" customHeight="1" x14ac:dyDescent="0.25">
      <c r="A54" s="238">
        <v>51</v>
      </c>
      <c r="B54" s="238" t="s">
        <v>484</v>
      </c>
      <c r="C54" s="6" t="s">
        <v>806</v>
      </c>
      <c r="D54" s="6"/>
      <c r="E54" s="6"/>
      <c r="F54" s="238" t="s">
        <v>485</v>
      </c>
      <c r="G54" s="327"/>
      <c r="H54" s="236">
        <v>42817</v>
      </c>
      <c r="I54" s="236">
        <v>43061</v>
      </c>
      <c r="J54" s="238" t="s">
        <v>559</v>
      </c>
      <c r="K54" s="2">
        <v>0.3</v>
      </c>
      <c r="L54" s="321"/>
      <c r="M54" s="82" t="s">
        <v>693</v>
      </c>
      <c r="N54" s="239" t="s">
        <v>690</v>
      </c>
      <c r="O54" s="74"/>
    </row>
    <row r="55" spans="1:15" ht="30" x14ac:dyDescent="0.25">
      <c r="A55" s="238">
        <v>52</v>
      </c>
      <c r="B55" s="238" t="s">
        <v>484</v>
      </c>
      <c r="C55" s="6" t="s">
        <v>486</v>
      </c>
      <c r="D55" s="6"/>
      <c r="E55" s="6"/>
      <c r="F55" s="238" t="s">
        <v>485</v>
      </c>
      <c r="G55" s="327"/>
      <c r="H55" s="236">
        <v>42817</v>
      </c>
      <c r="I55" s="236">
        <v>43061</v>
      </c>
      <c r="J55" s="238" t="s">
        <v>170</v>
      </c>
      <c r="K55" s="2">
        <v>0.75</v>
      </c>
      <c r="L55" s="321"/>
      <c r="M55" s="82" t="s">
        <v>693</v>
      </c>
      <c r="N55" s="239" t="s">
        <v>690</v>
      </c>
      <c r="O55" s="74"/>
    </row>
    <row r="56" spans="1:15" ht="36" customHeight="1" x14ac:dyDescent="0.25">
      <c r="A56" s="238">
        <v>53</v>
      </c>
      <c r="B56" s="238" t="s">
        <v>484</v>
      </c>
      <c r="C56" s="6" t="s">
        <v>487</v>
      </c>
      <c r="D56" s="6"/>
      <c r="E56" s="6"/>
      <c r="F56" s="238" t="s">
        <v>485</v>
      </c>
      <c r="G56" s="327"/>
      <c r="H56" s="236">
        <v>42817</v>
      </c>
      <c r="I56" s="236">
        <v>43061</v>
      </c>
      <c r="J56" s="88" t="s">
        <v>72</v>
      </c>
      <c r="K56" s="2"/>
      <c r="L56" s="321"/>
      <c r="M56" s="82" t="s">
        <v>693</v>
      </c>
      <c r="N56" s="239" t="s">
        <v>690</v>
      </c>
      <c r="O56" s="223" t="s">
        <v>467</v>
      </c>
    </row>
    <row r="57" spans="1:15" ht="48.75" customHeight="1" x14ac:dyDescent="0.25">
      <c r="A57" s="238">
        <v>54</v>
      </c>
      <c r="B57" s="238" t="s">
        <v>484</v>
      </c>
      <c r="C57" s="6" t="s">
        <v>490</v>
      </c>
      <c r="D57" s="6"/>
      <c r="E57" s="6"/>
      <c r="F57" s="238" t="s">
        <v>485</v>
      </c>
      <c r="G57" s="327"/>
      <c r="H57" s="236">
        <v>42817</v>
      </c>
      <c r="I57" s="236">
        <v>43061</v>
      </c>
      <c r="J57" s="237" t="s">
        <v>72</v>
      </c>
      <c r="K57" s="2"/>
      <c r="L57" s="321"/>
      <c r="M57" s="82" t="s">
        <v>693</v>
      </c>
      <c r="N57" s="239" t="s">
        <v>690</v>
      </c>
      <c r="O57" s="223" t="s">
        <v>467</v>
      </c>
    </row>
    <row r="58" spans="1:15" ht="54" customHeight="1" x14ac:dyDescent="0.25">
      <c r="A58" s="238">
        <v>55</v>
      </c>
      <c r="B58" s="238" t="s">
        <v>484</v>
      </c>
      <c r="C58" s="6" t="s">
        <v>489</v>
      </c>
      <c r="D58" s="6"/>
      <c r="E58" s="6"/>
      <c r="F58" s="238" t="s">
        <v>485</v>
      </c>
      <c r="G58" s="323"/>
      <c r="H58" s="236">
        <v>42817</v>
      </c>
      <c r="I58" s="236">
        <v>43061</v>
      </c>
      <c r="J58" s="238" t="s">
        <v>170</v>
      </c>
      <c r="K58" s="2">
        <v>0.8</v>
      </c>
      <c r="L58" s="318"/>
      <c r="M58" s="82" t="s">
        <v>693</v>
      </c>
      <c r="N58" s="239" t="s">
        <v>690</v>
      </c>
      <c r="O58" s="74"/>
    </row>
    <row r="59" spans="1:15" ht="95.25" customHeight="1" x14ac:dyDescent="0.25">
      <c r="A59" s="238">
        <v>56</v>
      </c>
      <c r="B59" s="238" t="s">
        <v>213</v>
      </c>
      <c r="C59" s="6" t="s">
        <v>560</v>
      </c>
      <c r="D59" s="6"/>
      <c r="E59" s="6"/>
      <c r="F59" s="238" t="s">
        <v>503</v>
      </c>
      <c r="G59" s="232">
        <v>178.81914</v>
      </c>
      <c r="H59" s="236"/>
      <c r="I59" s="236"/>
      <c r="J59" s="238" t="s">
        <v>1159</v>
      </c>
      <c r="K59" s="2">
        <v>0.57999999999999996</v>
      </c>
      <c r="L59" s="110"/>
      <c r="M59" s="238" t="s">
        <v>717</v>
      </c>
      <c r="N59" s="82"/>
      <c r="O59" s="221"/>
    </row>
    <row r="60" spans="1:15" ht="117" customHeight="1" x14ac:dyDescent="0.25">
      <c r="A60" s="238">
        <v>57</v>
      </c>
      <c r="B60" s="238" t="s">
        <v>441</v>
      </c>
      <c r="C60" s="6" t="s">
        <v>575</v>
      </c>
      <c r="D60" s="6"/>
      <c r="E60" s="6"/>
      <c r="F60" s="238" t="s">
        <v>440</v>
      </c>
      <c r="G60" s="232">
        <v>112.5097</v>
      </c>
      <c r="H60" s="236">
        <v>42931</v>
      </c>
      <c r="I60" s="236">
        <v>43173</v>
      </c>
      <c r="J60" s="238" t="s">
        <v>989</v>
      </c>
      <c r="K60" s="2">
        <v>0.27</v>
      </c>
      <c r="L60" s="44">
        <v>20.38</v>
      </c>
      <c r="M60" s="82" t="s">
        <v>693</v>
      </c>
      <c r="N60" s="239" t="s">
        <v>690</v>
      </c>
      <c r="O60" s="238" t="s">
        <v>838</v>
      </c>
    </row>
    <row r="61" spans="1:15" ht="89.25" customHeight="1" x14ac:dyDescent="0.25">
      <c r="A61" s="238">
        <v>58</v>
      </c>
      <c r="B61" s="238" t="s">
        <v>441</v>
      </c>
      <c r="C61" s="6" t="s">
        <v>576</v>
      </c>
      <c r="D61" s="6"/>
      <c r="E61" s="6"/>
      <c r="F61" s="238" t="s">
        <v>440</v>
      </c>
      <c r="G61" s="232">
        <v>112.5097</v>
      </c>
      <c r="H61" s="236"/>
      <c r="I61" s="236"/>
      <c r="J61" s="238" t="s">
        <v>72</v>
      </c>
      <c r="K61" s="2" t="s">
        <v>1</v>
      </c>
      <c r="L61" s="44"/>
      <c r="M61" s="82" t="s">
        <v>693</v>
      </c>
      <c r="N61" s="239" t="s">
        <v>690</v>
      </c>
      <c r="O61" s="221" t="s">
        <v>467</v>
      </c>
    </row>
    <row r="62" spans="1:15" ht="99" customHeight="1" x14ac:dyDescent="0.25">
      <c r="A62" s="238">
        <v>59</v>
      </c>
      <c r="B62" s="238" t="s">
        <v>125</v>
      </c>
      <c r="C62" s="6" t="s">
        <v>504</v>
      </c>
      <c r="D62" s="6"/>
      <c r="E62" s="6"/>
      <c r="F62" s="238" t="s">
        <v>493</v>
      </c>
      <c r="G62" s="232">
        <v>137.12944999999999</v>
      </c>
      <c r="H62" s="236">
        <v>42860</v>
      </c>
      <c r="I62" s="236">
        <v>43104</v>
      </c>
      <c r="J62" s="238" t="s">
        <v>1150</v>
      </c>
      <c r="K62" s="2">
        <v>0.3</v>
      </c>
      <c r="L62" s="44">
        <v>48.454900000000002</v>
      </c>
      <c r="M62" s="82" t="s">
        <v>695</v>
      </c>
      <c r="N62" s="82" t="s">
        <v>692</v>
      </c>
      <c r="O62" s="221"/>
    </row>
    <row r="63" spans="1:15" ht="60" x14ac:dyDescent="0.25">
      <c r="A63" s="238">
        <v>60</v>
      </c>
      <c r="B63" s="238" t="s">
        <v>441</v>
      </c>
      <c r="C63" s="6" t="s">
        <v>990</v>
      </c>
      <c r="D63" s="6"/>
      <c r="E63" s="6"/>
      <c r="F63" s="238" t="s">
        <v>440</v>
      </c>
      <c r="G63" s="232">
        <v>111.33662</v>
      </c>
      <c r="H63" s="236"/>
      <c r="I63" s="236"/>
      <c r="J63" s="238" t="s">
        <v>72</v>
      </c>
      <c r="K63" s="2" t="s">
        <v>1</v>
      </c>
      <c r="L63" s="44"/>
      <c r="M63" s="82" t="s">
        <v>693</v>
      </c>
      <c r="N63" s="239" t="s">
        <v>690</v>
      </c>
      <c r="O63" s="221" t="s">
        <v>494</v>
      </c>
    </row>
    <row r="64" spans="1:15" ht="60" x14ac:dyDescent="0.25">
      <c r="A64" s="238">
        <v>61</v>
      </c>
      <c r="B64" s="238" t="s">
        <v>422</v>
      </c>
      <c r="C64" s="6" t="s">
        <v>505</v>
      </c>
      <c r="D64" s="6"/>
      <c r="E64" s="6"/>
      <c r="F64" s="238" t="s">
        <v>506</v>
      </c>
      <c r="G64" s="232">
        <v>69.252290000000002</v>
      </c>
      <c r="H64" s="236">
        <v>42853</v>
      </c>
      <c r="I64" s="236">
        <v>43035</v>
      </c>
      <c r="J64" s="221" t="s">
        <v>8</v>
      </c>
      <c r="K64" s="70">
        <v>1</v>
      </c>
      <c r="L64" s="44">
        <v>24.39</v>
      </c>
      <c r="M64" s="82" t="s">
        <v>693</v>
      </c>
      <c r="N64" s="239" t="s">
        <v>690</v>
      </c>
      <c r="O64" s="221"/>
    </row>
    <row r="65" spans="1:15" ht="88.5" customHeight="1" x14ac:dyDescent="0.25">
      <c r="A65" s="238">
        <v>62</v>
      </c>
      <c r="B65" s="238" t="s">
        <v>484</v>
      </c>
      <c r="C65" s="6" t="s">
        <v>543</v>
      </c>
      <c r="D65" s="6"/>
      <c r="E65" s="6"/>
      <c r="F65" s="238" t="s">
        <v>507</v>
      </c>
      <c r="G65" s="232">
        <v>110.66991</v>
      </c>
      <c r="H65" s="236">
        <v>42860</v>
      </c>
      <c r="I65" s="236">
        <v>43104</v>
      </c>
      <c r="J65" s="238" t="s">
        <v>587</v>
      </c>
      <c r="K65" s="2" t="s">
        <v>1</v>
      </c>
      <c r="L65" s="44"/>
      <c r="M65" s="82" t="s">
        <v>693</v>
      </c>
      <c r="N65" s="239" t="s">
        <v>690</v>
      </c>
      <c r="O65" s="221" t="s">
        <v>651</v>
      </c>
    </row>
    <row r="66" spans="1:15" ht="86.25" customHeight="1" x14ac:dyDescent="0.25">
      <c r="A66" s="238">
        <v>63</v>
      </c>
      <c r="B66" s="238" t="s">
        <v>484</v>
      </c>
      <c r="C66" s="6" t="s">
        <v>508</v>
      </c>
      <c r="D66" s="6"/>
      <c r="E66" s="6"/>
      <c r="F66" s="238" t="s">
        <v>438</v>
      </c>
      <c r="G66" s="232">
        <v>115.4776</v>
      </c>
      <c r="H66" s="236">
        <v>42864</v>
      </c>
      <c r="I66" s="236">
        <v>43108</v>
      </c>
      <c r="J66" s="238" t="s">
        <v>796</v>
      </c>
      <c r="K66" s="2">
        <v>0.35</v>
      </c>
      <c r="L66" s="44">
        <v>14.69</v>
      </c>
      <c r="M66" s="82" t="s">
        <v>693</v>
      </c>
      <c r="N66" s="239" t="s">
        <v>690</v>
      </c>
      <c r="O66" s="221" t="s">
        <v>651</v>
      </c>
    </row>
    <row r="67" spans="1:15" ht="75" x14ac:dyDescent="0.25">
      <c r="A67" s="238">
        <v>64</v>
      </c>
      <c r="B67" s="238" t="s">
        <v>484</v>
      </c>
      <c r="C67" s="6" t="s">
        <v>592</v>
      </c>
      <c r="D67" s="6"/>
      <c r="E67" s="6"/>
      <c r="F67" s="238" t="s">
        <v>509</v>
      </c>
      <c r="G67" s="232">
        <v>109.32281999999999</v>
      </c>
      <c r="H67" s="236">
        <v>42864</v>
      </c>
      <c r="I67" s="236">
        <v>43108</v>
      </c>
      <c r="J67" s="238" t="s">
        <v>802</v>
      </c>
      <c r="K67" s="2">
        <v>0.6</v>
      </c>
      <c r="L67" s="44">
        <v>20.420000000000002</v>
      </c>
      <c r="M67" s="82" t="s">
        <v>693</v>
      </c>
      <c r="N67" s="239" t="s">
        <v>690</v>
      </c>
      <c r="O67" s="221" t="s">
        <v>613</v>
      </c>
    </row>
    <row r="68" spans="1:15" ht="60" x14ac:dyDescent="0.25">
      <c r="A68" s="238">
        <v>65</v>
      </c>
      <c r="B68" s="238" t="s">
        <v>510</v>
      </c>
      <c r="C68" s="6" t="s">
        <v>611</v>
      </c>
      <c r="D68" s="6"/>
      <c r="E68" s="6"/>
      <c r="F68" s="238" t="s">
        <v>511</v>
      </c>
      <c r="G68" s="232">
        <v>68.446020000000004</v>
      </c>
      <c r="H68" s="236">
        <v>42870</v>
      </c>
      <c r="I68" s="236">
        <v>43053</v>
      </c>
      <c r="J68" s="238" t="s">
        <v>728</v>
      </c>
      <c r="K68" s="2">
        <v>0.96</v>
      </c>
      <c r="L68" s="44">
        <v>21.76</v>
      </c>
      <c r="M68" s="72" t="s">
        <v>689</v>
      </c>
      <c r="N68" s="82" t="s">
        <v>692</v>
      </c>
      <c r="O68" s="221" t="s">
        <v>610</v>
      </c>
    </row>
    <row r="69" spans="1:15" ht="77.25" customHeight="1" x14ac:dyDescent="0.25">
      <c r="A69" s="238">
        <v>66</v>
      </c>
      <c r="B69" s="238" t="s">
        <v>484</v>
      </c>
      <c r="C69" s="6" t="s">
        <v>512</v>
      </c>
      <c r="D69" s="6"/>
      <c r="E69" s="6"/>
      <c r="F69" s="238" t="s">
        <v>513</v>
      </c>
      <c r="G69" s="232">
        <v>130.9923</v>
      </c>
      <c r="H69" s="236"/>
      <c r="I69" s="236"/>
      <c r="J69" s="238" t="s">
        <v>72</v>
      </c>
      <c r="K69" s="2" t="s">
        <v>1</v>
      </c>
      <c r="L69" s="44"/>
      <c r="M69" s="82" t="s">
        <v>693</v>
      </c>
      <c r="N69" s="239" t="s">
        <v>690</v>
      </c>
      <c r="O69" s="221" t="s">
        <v>614</v>
      </c>
    </row>
    <row r="70" spans="1:15" ht="78" customHeight="1" x14ac:dyDescent="0.25">
      <c r="A70" s="238">
        <v>67</v>
      </c>
      <c r="B70" s="238" t="s">
        <v>413</v>
      </c>
      <c r="C70" s="6" t="s">
        <v>514</v>
      </c>
      <c r="D70" s="6"/>
      <c r="E70" s="6"/>
      <c r="F70" s="238" t="s">
        <v>515</v>
      </c>
      <c r="G70" s="232">
        <v>114.68773</v>
      </c>
      <c r="H70" s="236">
        <v>42866</v>
      </c>
      <c r="I70" s="236">
        <v>43110</v>
      </c>
      <c r="J70" s="238" t="s">
        <v>1158</v>
      </c>
      <c r="K70" s="2">
        <v>0.7</v>
      </c>
      <c r="L70" s="44"/>
      <c r="M70" s="82" t="s">
        <v>1135</v>
      </c>
      <c r="N70" s="82"/>
      <c r="O70" s="221" t="s">
        <v>795</v>
      </c>
    </row>
    <row r="71" spans="1:15" ht="89.25" customHeight="1" x14ac:dyDescent="0.25">
      <c r="A71" s="238">
        <v>68</v>
      </c>
      <c r="B71" s="238" t="s">
        <v>441</v>
      </c>
      <c r="C71" s="6" t="s">
        <v>516</v>
      </c>
      <c r="D71" s="6"/>
      <c r="E71" s="6"/>
      <c r="F71" s="238" t="s">
        <v>517</v>
      </c>
      <c r="G71" s="232">
        <v>111.19586</v>
      </c>
      <c r="H71" s="236">
        <v>42931</v>
      </c>
      <c r="I71" s="236">
        <v>43173</v>
      </c>
      <c r="J71" s="238" t="s">
        <v>72</v>
      </c>
      <c r="K71" s="2" t="s">
        <v>1</v>
      </c>
      <c r="L71" s="44"/>
      <c r="M71" s="82" t="s">
        <v>693</v>
      </c>
      <c r="N71" s="239" t="s">
        <v>690</v>
      </c>
      <c r="O71" s="221"/>
    </row>
    <row r="72" spans="1:15" ht="87" customHeight="1" x14ac:dyDescent="0.25">
      <c r="A72" s="238">
        <v>69</v>
      </c>
      <c r="B72" s="238" t="s">
        <v>422</v>
      </c>
      <c r="C72" s="6" t="s">
        <v>518</v>
      </c>
      <c r="D72" s="6"/>
      <c r="E72" s="6"/>
      <c r="F72" s="238" t="s">
        <v>438</v>
      </c>
      <c r="G72" s="232">
        <v>114.1947</v>
      </c>
      <c r="H72" s="236">
        <v>42864</v>
      </c>
      <c r="I72" s="236" t="s">
        <v>662</v>
      </c>
      <c r="J72" s="238" t="s">
        <v>801</v>
      </c>
      <c r="K72" s="2">
        <v>0.6</v>
      </c>
      <c r="L72" s="44">
        <f>12.17+12.66</f>
        <v>24.83</v>
      </c>
      <c r="M72" s="82" t="s">
        <v>693</v>
      </c>
      <c r="N72" s="239" t="s">
        <v>690</v>
      </c>
      <c r="O72" s="221" t="s">
        <v>652</v>
      </c>
    </row>
    <row r="73" spans="1:15" ht="83.25" customHeight="1" x14ac:dyDescent="0.25">
      <c r="A73" s="238">
        <v>70</v>
      </c>
      <c r="B73" s="238" t="s">
        <v>441</v>
      </c>
      <c r="C73" s="6" t="s">
        <v>519</v>
      </c>
      <c r="D73" s="6"/>
      <c r="E73" s="6"/>
      <c r="F73" s="238" t="s">
        <v>440</v>
      </c>
      <c r="G73" s="232">
        <v>111.33662</v>
      </c>
      <c r="H73" s="236">
        <v>43017</v>
      </c>
      <c r="I73" s="236">
        <v>43259</v>
      </c>
      <c r="J73" s="238" t="s">
        <v>72</v>
      </c>
      <c r="K73" s="2" t="s">
        <v>1</v>
      </c>
      <c r="L73" s="44"/>
      <c r="M73" s="82" t="s">
        <v>693</v>
      </c>
      <c r="N73" s="239" t="s">
        <v>690</v>
      </c>
      <c r="O73" s="221"/>
    </row>
    <row r="74" spans="1:15" ht="98.25" customHeight="1" x14ac:dyDescent="0.25">
      <c r="A74" s="238">
        <v>71</v>
      </c>
      <c r="B74" s="238" t="s">
        <v>422</v>
      </c>
      <c r="C74" s="6" t="s">
        <v>571</v>
      </c>
      <c r="D74" s="6"/>
      <c r="E74" s="6"/>
      <c r="F74" s="238" t="s">
        <v>423</v>
      </c>
      <c r="G74" s="232">
        <v>66.574060000000003</v>
      </c>
      <c r="H74" s="236">
        <v>42930</v>
      </c>
      <c r="I74" s="236">
        <v>43172</v>
      </c>
      <c r="J74" s="238" t="s">
        <v>8</v>
      </c>
      <c r="K74" s="2">
        <v>1</v>
      </c>
      <c r="L74" s="44">
        <v>66.569999999999993</v>
      </c>
      <c r="M74" s="82" t="s">
        <v>693</v>
      </c>
      <c r="N74" s="239" t="s">
        <v>690</v>
      </c>
      <c r="O74" s="221"/>
    </row>
    <row r="75" spans="1:15" ht="124.5" customHeight="1" x14ac:dyDescent="0.25">
      <c r="A75" s="238">
        <v>72</v>
      </c>
      <c r="B75" s="238" t="s">
        <v>422</v>
      </c>
      <c r="C75" s="6" t="s">
        <v>520</v>
      </c>
      <c r="D75" s="6"/>
      <c r="E75" s="6"/>
      <c r="F75" s="238" t="s">
        <v>423</v>
      </c>
      <c r="G75" s="232">
        <v>199.72219999999999</v>
      </c>
      <c r="H75" s="236">
        <v>42992</v>
      </c>
      <c r="I75" s="236" t="s">
        <v>663</v>
      </c>
      <c r="J75" s="238" t="s">
        <v>800</v>
      </c>
      <c r="K75" s="2">
        <v>1</v>
      </c>
      <c r="L75" s="44">
        <v>46.72</v>
      </c>
      <c r="M75" s="82" t="s">
        <v>693</v>
      </c>
      <c r="N75" s="239" t="s">
        <v>690</v>
      </c>
      <c r="O75" s="221" t="s">
        <v>650</v>
      </c>
    </row>
    <row r="76" spans="1:15" ht="120" x14ac:dyDescent="0.25">
      <c r="A76" s="238">
        <v>73</v>
      </c>
      <c r="B76" s="238" t="s">
        <v>422</v>
      </c>
      <c r="C76" s="6" t="s">
        <v>647</v>
      </c>
      <c r="D76" s="6"/>
      <c r="E76" s="6"/>
      <c r="F76" s="238" t="s">
        <v>423</v>
      </c>
      <c r="G76" s="232">
        <v>110.95677000000001</v>
      </c>
      <c r="H76" s="236">
        <v>42930</v>
      </c>
      <c r="I76" s="236">
        <v>43172</v>
      </c>
      <c r="J76" s="221" t="s">
        <v>799</v>
      </c>
      <c r="K76" s="70">
        <v>1</v>
      </c>
      <c r="L76" s="44">
        <v>40.43</v>
      </c>
      <c r="M76" s="82" t="s">
        <v>693</v>
      </c>
      <c r="N76" s="239" t="s">
        <v>690</v>
      </c>
      <c r="O76" s="221" t="s">
        <v>646</v>
      </c>
    </row>
    <row r="77" spans="1:15" ht="45" x14ac:dyDescent="0.25">
      <c r="A77" s="238">
        <v>74</v>
      </c>
      <c r="B77" s="238" t="s">
        <v>441</v>
      </c>
      <c r="C77" s="6" t="s">
        <v>804</v>
      </c>
      <c r="D77" s="6"/>
      <c r="E77" s="6"/>
      <c r="F77" s="238" t="s">
        <v>521</v>
      </c>
      <c r="G77" s="232">
        <v>93.846069999999997</v>
      </c>
      <c r="H77" s="236">
        <v>42870</v>
      </c>
      <c r="I77" s="236">
        <v>43114</v>
      </c>
      <c r="J77" s="238" t="s">
        <v>72</v>
      </c>
      <c r="K77" s="2" t="s">
        <v>1</v>
      </c>
      <c r="L77" s="44"/>
      <c r="M77" s="82" t="s">
        <v>693</v>
      </c>
      <c r="N77" s="239" t="s">
        <v>690</v>
      </c>
      <c r="O77" s="221" t="s">
        <v>9</v>
      </c>
    </row>
    <row r="78" spans="1:15" ht="60" x14ac:dyDescent="0.25">
      <c r="A78" s="238">
        <v>75</v>
      </c>
      <c r="B78" s="238" t="s">
        <v>441</v>
      </c>
      <c r="C78" s="6" t="s">
        <v>572</v>
      </c>
      <c r="D78" s="6"/>
      <c r="E78" s="6"/>
      <c r="F78" s="238" t="s">
        <v>517</v>
      </c>
      <c r="G78" s="232">
        <v>111.19586</v>
      </c>
      <c r="H78" s="236">
        <v>42930</v>
      </c>
      <c r="I78" s="236">
        <v>43172</v>
      </c>
      <c r="J78" s="238" t="s">
        <v>72</v>
      </c>
      <c r="K78" s="2" t="s">
        <v>1</v>
      </c>
      <c r="L78" s="44"/>
      <c r="M78" s="82" t="s">
        <v>693</v>
      </c>
      <c r="N78" s="239" t="s">
        <v>690</v>
      </c>
      <c r="O78" s="221" t="s">
        <v>9</v>
      </c>
    </row>
    <row r="79" spans="1:15" ht="83.25" customHeight="1" x14ac:dyDescent="0.25">
      <c r="A79" s="238">
        <v>76</v>
      </c>
      <c r="B79" s="238" t="s">
        <v>484</v>
      </c>
      <c r="C79" s="6" t="s">
        <v>577</v>
      </c>
      <c r="D79" s="6"/>
      <c r="E79" s="6"/>
      <c r="F79" s="238" t="s">
        <v>521</v>
      </c>
      <c r="G79" s="232">
        <v>162.57909000000001</v>
      </c>
      <c r="H79" s="236"/>
      <c r="I79" s="236"/>
      <c r="J79" s="238" t="s">
        <v>72</v>
      </c>
      <c r="K79" s="2" t="s">
        <v>1</v>
      </c>
      <c r="L79" s="44"/>
      <c r="M79" s="82" t="s">
        <v>693</v>
      </c>
      <c r="N79" s="239" t="s">
        <v>690</v>
      </c>
      <c r="O79" s="221" t="s">
        <v>614</v>
      </c>
    </row>
    <row r="80" spans="1:15" ht="43.5" customHeight="1" x14ac:dyDescent="0.25">
      <c r="A80" s="238">
        <v>77</v>
      </c>
      <c r="B80" s="238" t="s">
        <v>422</v>
      </c>
      <c r="C80" s="6" t="s">
        <v>522</v>
      </c>
      <c r="D80" s="6"/>
      <c r="E80" s="6"/>
      <c r="F80" s="238" t="s">
        <v>523</v>
      </c>
      <c r="G80" s="232">
        <v>65.914910000000006</v>
      </c>
      <c r="H80" s="236"/>
      <c r="I80" s="236"/>
      <c r="J80" s="238" t="s">
        <v>72</v>
      </c>
      <c r="K80" s="2" t="s">
        <v>1</v>
      </c>
      <c r="L80" s="44"/>
      <c r="M80" s="82" t="s">
        <v>693</v>
      </c>
      <c r="N80" s="239" t="s">
        <v>690</v>
      </c>
      <c r="O80" s="221" t="s">
        <v>494</v>
      </c>
    </row>
    <row r="81" spans="1:15" ht="75" x14ac:dyDescent="0.25">
      <c r="A81" s="238">
        <v>78</v>
      </c>
      <c r="B81" s="238" t="s">
        <v>441</v>
      </c>
      <c r="C81" s="6" t="s">
        <v>524</v>
      </c>
      <c r="D81" s="6"/>
      <c r="E81" s="6"/>
      <c r="F81" s="238" t="s">
        <v>440</v>
      </c>
      <c r="G81" s="232">
        <v>112.5097</v>
      </c>
      <c r="H81" s="236"/>
      <c r="I81" s="236"/>
      <c r="J81" s="238" t="s">
        <v>991</v>
      </c>
      <c r="K81" s="2">
        <v>0.65</v>
      </c>
      <c r="L81" s="44"/>
      <c r="M81" s="82" t="s">
        <v>693</v>
      </c>
      <c r="N81" s="239" t="s">
        <v>690</v>
      </c>
      <c r="O81" s="221"/>
    </row>
    <row r="82" spans="1:15" ht="60" x14ac:dyDescent="0.25">
      <c r="A82" s="238">
        <v>79</v>
      </c>
      <c r="B82" s="238" t="s">
        <v>441</v>
      </c>
      <c r="C82" s="6" t="s">
        <v>525</v>
      </c>
      <c r="D82" s="6"/>
      <c r="E82" s="6"/>
      <c r="F82" s="238" t="s">
        <v>440</v>
      </c>
      <c r="G82" s="232">
        <v>112.5097</v>
      </c>
      <c r="H82" s="236"/>
      <c r="I82" s="236"/>
      <c r="J82" s="238" t="s">
        <v>992</v>
      </c>
      <c r="K82" s="2">
        <v>0.15</v>
      </c>
      <c r="L82" s="44"/>
      <c r="M82" s="82" t="s">
        <v>693</v>
      </c>
      <c r="N82" s="239" t="s">
        <v>690</v>
      </c>
      <c r="O82" s="221" t="s">
        <v>9</v>
      </c>
    </row>
    <row r="83" spans="1:15" ht="56.25" customHeight="1" x14ac:dyDescent="0.25">
      <c r="A83" s="238">
        <v>80</v>
      </c>
      <c r="B83" s="238" t="s">
        <v>210</v>
      </c>
      <c r="C83" s="6" t="s">
        <v>526</v>
      </c>
      <c r="D83" s="6"/>
      <c r="E83" s="6"/>
      <c r="F83" s="238" t="s">
        <v>527</v>
      </c>
      <c r="G83" s="232">
        <v>80.166060000000002</v>
      </c>
      <c r="H83" s="236"/>
      <c r="I83" s="236"/>
      <c r="J83" s="238" t="s">
        <v>72</v>
      </c>
      <c r="K83" s="2" t="s">
        <v>1</v>
      </c>
      <c r="L83" s="44"/>
      <c r="M83" s="82" t="s">
        <v>724</v>
      </c>
      <c r="N83" s="239" t="s">
        <v>690</v>
      </c>
      <c r="O83" s="221" t="s">
        <v>9</v>
      </c>
    </row>
    <row r="84" spans="1:15" ht="90" x14ac:dyDescent="0.25">
      <c r="A84" s="238">
        <v>81</v>
      </c>
      <c r="B84" s="238" t="s">
        <v>484</v>
      </c>
      <c r="C84" s="6" t="s">
        <v>528</v>
      </c>
      <c r="D84" s="6"/>
      <c r="E84" s="6"/>
      <c r="F84" s="238" t="s">
        <v>529</v>
      </c>
      <c r="G84" s="232">
        <v>139.21415999999999</v>
      </c>
      <c r="H84" s="236"/>
      <c r="I84" s="236"/>
      <c r="J84" s="238" t="s">
        <v>72</v>
      </c>
      <c r="K84" s="2" t="s">
        <v>1</v>
      </c>
      <c r="L84" s="44"/>
      <c r="M84" s="82" t="s">
        <v>693</v>
      </c>
      <c r="N84" s="239" t="s">
        <v>690</v>
      </c>
      <c r="O84" s="221" t="s">
        <v>614</v>
      </c>
    </row>
    <row r="85" spans="1:15" ht="69.75" customHeight="1" x14ac:dyDescent="0.25">
      <c r="A85" s="238">
        <v>82</v>
      </c>
      <c r="B85" s="238" t="s">
        <v>441</v>
      </c>
      <c r="C85" s="6" t="s">
        <v>578</v>
      </c>
      <c r="D85" s="6"/>
      <c r="E85" s="6"/>
      <c r="F85" s="238" t="s">
        <v>530</v>
      </c>
      <c r="G85" s="232">
        <v>87.276849999999996</v>
      </c>
      <c r="H85" s="236">
        <v>42814</v>
      </c>
      <c r="I85" s="236">
        <v>42997</v>
      </c>
      <c r="J85" s="238" t="s">
        <v>993</v>
      </c>
      <c r="K85" s="2">
        <v>0.5</v>
      </c>
      <c r="L85" s="44">
        <v>10.15</v>
      </c>
      <c r="M85" s="82" t="s">
        <v>693</v>
      </c>
      <c r="N85" s="239" t="s">
        <v>690</v>
      </c>
      <c r="O85" s="221"/>
    </row>
    <row r="86" spans="1:15" ht="45" x14ac:dyDescent="0.25">
      <c r="A86" s="238">
        <v>83</v>
      </c>
      <c r="B86" s="238" t="s">
        <v>484</v>
      </c>
      <c r="C86" s="6" t="s">
        <v>531</v>
      </c>
      <c r="D86" s="6"/>
      <c r="E86" s="6"/>
      <c r="F86" s="238" t="s">
        <v>438</v>
      </c>
      <c r="G86" s="232">
        <v>92.382080000000002</v>
      </c>
      <c r="H86" s="236"/>
      <c r="I86" s="236"/>
      <c r="J86" s="238" t="s">
        <v>72</v>
      </c>
      <c r="K86" s="2" t="s">
        <v>1</v>
      </c>
      <c r="L86" s="44"/>
      <c r="M86" s="82" t="s">
        <v>693</v>
      </c>
      <c r="N86" s="239" t="s">
        <v>690</v>
      </c>
      <c r="O86" s="221" t="s">
        <v>494</v>
      </c>
    </row>
    <row r="87" spans="1:15" ht="60" x14ac:dyDescent="0.25">
      <c r="A87" s="238">
        <v>84</v>
      </c>
      <c r="B87" s="238" t="s">
        <v>484</v>
      </c>
      <c r="C87" s="6" t="s">
        <v>532</v>
      </c>
      <c r="D87" s="6"/>
      <c r="E87" s="6"/>
      <c r="F87" s="238" t="s">
        <v>533</v>
      </c>
      <c r="G87" s="232">
        <v>68.979990000000001</v>
      </c>
      <c r="H87" s="236"/>
      <c r="I87" s="236"/>
      <c r="J87" s="238" t="s">
        <v>72</v>
      </c>
      <c r="K87" s="2" t="s">
        <v>1</v>
      </c>
      <c r="L87" s="44"/>
      <c r="M87" s="82" t="s">
        <v>693</v>
      </c>
      <c r="N87" s="239" t="s">
        <v>690</v>
      </c>
      <c r="O87" s="221" t="s">
        <v>494</v>
      </c>
    </row>
    <row r="88" spans="1:15" ht="118.5" customHeight="1" x14ac:dyDescent="0.25">
      <c r="A88" s="238">
        <v>85</v>
      </c>
      <c r="B88" s="238" t="s">
        <v>422</v>
      </c>
      <c r="C88" s="6" t="s">
        <v>570</v>
      </c>
      <c r="D88" s="6"/>
      <c r="E88" s="6"/>
      <c r="F88" s="238" t="s">
        <v>423</v>
      </c>
      <c r="G88" s="232">
        <v>110.95677000000001</v>
      </c>
      <c r="H88" s="236">
        <v>42930</v>
      </c>
      <c r="I88" s="236">
        <v>43172</v>
      </c>
      <c r="J88" s="238" t="s">
        <v>797</v>
      </c>
      <c r="K88" s="2" t="s">
        <v>1</v>
      </c>
      <c r="L88" s="44">
        <v>20.350000000000001</v>
      </c>
      <c r="M88" s="82" t="s">
        <v>693</v>
      </c>
      <c r="N88" s="239" t="s">
        <v>690</v>
      </c>
      <c r="O88" s="221" t="s">
        <v>798</v>
      </c>
    </row>
    <row r="89" spans="1:15" ht="82.5" customHeight="1" x14ac:dyDescent="0.25">
      <c r="A89" s="238">
        <v>86</v>
      </c>
      <c r="B89" s="238" t="s">
        <v>441</v>
      </c>
      <c r="C89" s="6" t="s">
        <v>555</v>
      </c>
      <c r="D89" s="6"/>
      <c r="E89" s="6"/>
      <c r="F89" s="238" t="s">
        <v>556</v>
      </c>
      <c r="G89" s="232">
        <v>105.57682</v>
      </c>
      <c r="H89" s="236">
        <v>42870</v>
      </c>
      <c r="I89" s="236">
        <v>43114</v>
      </c>
      <c r="J89" s="238" t="s">
        <v>858</v>
      </c>
      <c r="K89" s="2">
        <v>0.25</v>
      </c>
      <c r="L89" s="44">
        <v>6.8768399999999996</v>
      </c>
      <c r="M89" s="82" t="s">
        <v>693</v>
      </c>
      <c r="N89" s="239" t="s">
        <v>690</v>
      </c>
      <c r="O89" s="238" t="s">
        <v>803</v>
      </c>
    </row>
    <row r="90" spans="1:15" ht="36.75" customHeight="1" x14ac:dyDescent="0.25">
      <c r="A90" s="237"/>
      <c r="B90" s="10"/>
      <c r="C90" s="11" t="s">
        <v>162</v>
      </c>
      <c r="D90" s="11"/>
      <c r="E90" s="11"/>
      <c r="F90" s="10"/>
      <c r="G90" s="10">
        <f>SUM(G4:G8)</f>
        <v>116.155</v>
      </c>
      <c r="H90" s="10"/>
      <c r="I90" s="10"/>
      <c r="J90" s="9"/>
      <c r="K90" s="9"/>
      <c r="L90" s="10">
        <f>SUM(L4:L89)</f>
        <v>648.45713999999998</v>
      </c>
      <c r="M90" s="10"/>
      <c r="N90" s="10"/>
      <c r="O90" s="221"/>
    </row>
  </sheetData>
  <mergeCells count="37">
    <mergeCell ref="G53:G58"/>
    <mergeCell ref="D2:E2"/>
    <mergeCell ref="F2:F3"/>
    <mergeCell ref="L4:L8"/>
    <mergeCell ref="L22:L27"/>
    <mergeCell ref="L28:L31"/>
    <mergeCell ref="L32:L35"/>
    <mergeCell ref="L53:L58"/>
    <mergeCell ref="G28:G31"/>
    <mergeCell ref="G32:G35"/>
    <mergeCell ref="G36:G39"/>
    <mergeCell ref="G13:G17"/>
    <mergeCell ref="G22:G27"/>
    <mergeCell ref="L36:L39"/>
    <mergeCell ref="O40:O44"/>
    <mergeCell ref="G45:G46"/>
    <mergeCell ref="G47:G49"/>
    <mergeCell ref="O47:O49"/>
    <mergeCell ref="G50:G52"/>
    <mergeCell ref="O50:O52"/>
    <mergeCell ref="G40:G44"/>
    <mergeCell ref="O13:O17"/>
    <mergeCell ref="G18:G21"/>
    <mergeCell ref="O18:O21"/>
    <mergeCell ref="A1:O1"/>
    <mergeCell ref="J2:K2"/>
    <mergeCell ref="G4:G8"/>
    <mergeCell ref="G9:G12"/>
    <mergeCell ref="O9:O12"/>
    <mergeCell ref="M2:M3"/>
    <mergeCell ref="N2:N3"/>
    <mergeCell ref="A2:A3"/>
    <mergeCell ref="B2:B3"/>
    <mergeCell ref="H2:H3"/>
    <mergeCell ref="I2:I3"/>
    <mergeCell ref="O2:O3"/>
    <mergeCell ref="C2:C3"/>
  </mergeCells>
  <pageMargins left="0.511811023622047" right="0.15748031496063" top="0.28000000000000003" bottom="0.15748031496063" header="0.11" footer="0.15748031496063"/>
  <pageSetup paperSize="9" scale="80" orientation="landscape" r:id="rId1"/>
  <headerFooter>
    <oddHeader>&amp;R&amp;"-,Bold"&amp;18Dec-2018</oddHeader>
  </headerFooter>
  <rowBreaks count="5" manualBreakCount="5">
    <brk id="15" max="14" man="1"/>
    <brk id="27" max="14" man="1"/>
    <brk id="44" max="14" man="1"/>
    <brk id="56" max="14" man="1"/>
    <brk id="8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FFFF00"/>
  </sheetPr>
  <dimension ref="A1:M40"/>
  <sheetViews>
    <sheetView view="pageBreakPreview" topLeftCell="A19" zoomScale="85" zoomScaleSheetLayoutView="85" workbookViewId="0">
      <selection activeCell="H22" sqref="H22"/>
    </sheetView>
  </sheetViews>
  <sheetFormatPr defaultColWidth="9.140625" defaultRowHeight="15" x14ac:dyDescent="0.25"/>
  <cols>
    <col min="1" max="1" width="3.85546875" style="187" customWidth="1"/>
    <col min="2" max="2" width="13.7109375" style="187" customWidth="1"/>
    <col min="3" max="3" width="30.42578125" style="32" customWidth="1"/>
    <col min="4" max="4" width="13.85546875" style="32" customWidth="1"/>
    <col min="5" max="5" width="18" style="187" customWidth="1"/>
    <col min="6" max="6" width="16" style="187" customWidth="1"/>
    <col min="7" max="7" width="11.7109375" style="187" customWidth="1"/>
    <col min="8" max="8" width="13.85546875" style="5" customWidth="1"/>
    <col min="9" max="9" width="14.28515625" style="5" customWidth="1"/>
    <col min="10" max="10" width="8.5703125" style="5" customWidth="1"/>
    <col min="11" max="11" width="11.28515625" style="5" customWidth="1"/>
    <col min="12" max="12" width="11.7109375" style="5" customWidth="1"/>
    <col min="13" max="13" width="15.28515625" style="5" customWidth="1"/>
    <col min="14" max="16384" width="9.140625" style="5"/>
  </cols>
  <sheetData>
    <row r="1" spans="1:13" ht="26.25" x14ac:dyDescent="0.25">
      <c r="A1" s="271" t="s">
        <v>49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9.75" customHeight="1" thickBot="1" x14ac:dyDescent="0.4">
      <c r="A2" s="21"/>
      <c r="B2" s="21"/>
      <c r="C2" s="29"/>
      <c r="D2" s="29"/>
      <c r="E2" s="21"/>
      <c r="F2" s="21"/>
      <c r="G2" s="21"/>
      <c r="H2" s="30"/>
      <c r="I2" s="30"/>
      <c r="J2" s="30"/>
      <c r="K2" s="30"/>
      <c r="L2" s="30"/>
    </row>
    <row r="3" spans="1:13" ht="65.25" customHeight="1" thickTop="1" x14ac:dyDescent="0.25">
      <c r="A3" s="246" t="s">
        <v>2</v>
      </c>
      <c r="B3" s="312" t="s">
        <v>119</v>
      </c>
      <c r="C3" s="246" t="s">
        <v>3</v>
      </c>
      <c r="D3" s="215" t="s">
        <v>696</v>
      </c>
      <c r="E3" s="246" t="s">
        <v>79</v>
      </c>
      <c r="F3" s="209" t="s">
        <v>319</v>
      </c>
      <c r="G3" s="246" t="s">
        <v>4</v>
      </c>
      <c r="H3" s="246" t="s">
        <v>5</v>
      </c>
      <c r="I3" s="249" t="s">
        <v>297</v>
      </c>
      <c r="J3" s="249"/>
      <c r="K3" s="272" t="s">
        <v>683</v>
      </c>
      <c r="L3" s="249" t="s">
        <v>684</v>
      </c>
      <c r="M3" s="246" t="s">
        <v>59</v>
      </c>
    </row>
    <row r="4" spans="1:13" ht="26.25" thickBot="1" x14ac:dyDescent="0.3">
      <c r="A4" s="259"/>
      <c r="B4" s="294"/>
      <c r="C4" s="259"/>
      <c r="D4" s="99" t="s">
        <v>697</v>
      </c>
      <c r="E4" s="259"/>
      <c r="F4" s="98" t="s">
        <v>332</v>
      </c>
      <c r="G4" s="259"/>
      <c r="H4" s="259"/>
      <c r="I4" s="218" t="s">
        <v>7</v>
      </c>
      <c r="J4" s="218" t="s">
        <v>0</v>
      </c>
      <c r="K4" s="273"/>
      <c r="L4" s="274"/>
      <c r="M4" s="259"/>
    </row>
    <row r="5" spans="1:13" x14ac:dyDescent="0.25">
      <c r="A5" s="214">
        <v>1</v>
      </c>
      <c r="B5" s="214">
        <v>2</v>
      </c>
      <c r="C5" s="214">
        <v>3</v>
      </c>
      <c r="D5" s="214">
        <v>4</v>
      </c>
      <c r="E5" s="214">
        <v>6</v>
      </c>
      <c r="F5" s="214">
        <v>7</v>
      </c>
      <c r="G5" s="214">
        <v>8</v>
      </c>
      <c r="H5" s="214">
        <v>9</v>
      </c>
      <c r="I5" s="214">
        <v>10</v>
      </c>
      <c r="J5" s="214">
        <v>11</v>
      </c>
      <c r="K5" s="214">
        <v>13</v>
      </c>
      <c r="L5" s="214">
        <v>14</v>
      </c>
      <c r="M5" s="214">
        <v>15</v>
      </c>
    </row>
    <row r="6" spans="1:13" ht="63.75" customHeight="1" x14ac:dyDescent="0.25">
      <c r="A6" s="233">
        <v>1</v>
      </c>
      <c r="B6" s="239" t="s">
        <v>204</v>
      </c>
      <c r="C6" s="12" t="s">
        <v>73</v>
      </c>
      <c r="D6" s="31">
        <v>354</v>
      </c>
      <c r="E6" s="233" t="s">
        <v>53</v>
      </c>
      <c r="F6" s="235">
        <v>218.97399999999999</v>
      </c>
      <c r="G6" s="236">
        <v>42020</v>
      </c>
      <c r="H6" s="236">
        <v>42384</v>
      </c>
      <c r="I6" s="209" t="s">
        <v>8</v>
      </c>
      <c r="J6" s="16">
        <v>1</v>
      </c>
      <c r="K6" s="239" t="s">
        <v>689</v>
      </c>
      <c r="L6" s="239" t="s">
        <v>690</v>
      </c>
      <c r="M6" s="209" t="s">
        <v>77</v>
      </c>
    </row>
    <row r="7" spans="1:13" ht="64.5" customHeight="1" x14ac:dyDescent="0.25">
      <c r="A7" s="233">
        <v>2</v>
      </c>
      <c r="B7" s="239" t="s">
        <v>204</v>
      </c>
      <c r="C7" s="12" t="s">
        <v>137</v>
      </c>
      <c r="D7" s="31">
        <v>238.61099999999999</v>
      </c>
      <c r="E7" s="233" t="s">
        <v>116</v>
      </c>
      <c r="F7" s="235">
        <v>200.7525</v>
      </c>
      <c r="G7" s="236">
        <v>42256</v>
      </c>
      <c r="H7" s="236">
        <v>42437</v>
      </c>
      <c r="I7" s="239" t="s">
        <v>809</v>
      </c>
      <c r="J7" s="24">
        <v>0.95</v>
      </c>
      <c r="K7" s="239" t="s">
        <v>689</v>
      </c>
      <c r="L7" s="239" t="s">
        <v>690</v>
      </c>
      <c r="M7" s="209"/>
    </row>
    <row r="8" spans="1:13" ht="63" customHeight="1" x14ac:dyDescent="0.25">
      <c r="A8" s="233">
        <v>3</v>
      </c>
      <c r="B8" s="239" t="s">
        <v>204</v>
      </c>
      <c r="C8" s="12" t="s">
        <v>295</v>
      </c>
      <c r="D8" s="31">
        <v>13.1675</v>
      </c>
      <c r="E8" s="233" t="s">
        <v>136</v>
      </c>
      <c r="F8" s="235">
        <v>12.291399999999999</v>
      </c>
      <c r="G8" s="236">
        <v>42227</v>
      </c>
      <c r="H8" s="236">
        <v>42318</v>
      </c>
      <c r="I8" s="209" t="s">
        <v>29</v>
      </c>
      <c r="J8" s="16">
        <v>1</v>
      </c>
      <c r="K8" s="239" t="s">
        <v>689</v>
      </c>
      <c r="L8" s="239" t="s">
        <v>690</v>
      </c>
      <c r="M8" s="209" t="s">
        <v>77</v>
      </c>
    </row>
    <row r="9" spans="1:13" ht="57" customHeight="1" x14ac:dyDescent="0.25">
      <c r="A9" s="233">
        <v>4</v>
      </c>
      <c r="B9" s="239" t="s">
        <v>204</v>
      </c>
      <c r="C9" s="41" t="s">
        <v>342</v>
      </c>
      <c r="D9" s="31">
        <v>0</v>
      </c>
      <c r="E9" s="239" t="s">
        <v>343</v>
      </c>
      <c r="F9" s="235">
        <v>75.816010000000006</v>
      </c>
      <c r="G9" s="236">
        <v>42502</v>
      </c>
      <c r="H9" s="236">
        <v>42777</v>
      </c>
      <c r="I9" s="209" t="s">
        <v>29</v>
      </c>
      <c r="J9" s="16">
        <v>1</v>
      </c>
      <c r="K9" s="239" t="s">
        <v>689</v>
      </c>
      <c r="L9" s="239" t="s">
        <v>690</v>
      </c>
      <c r="M9" s="209" t="s">
        <v>77</v>
      </c>
    </row>
    <row r="10" spans="1:13" ht="57" customHeight="1" x14ac:dyDescent="0.25">
      <c r="A10" s="233">
        <v>5</v>
      </c>
      <c r="B10" s="239" t="s">
        <v>204</v>
      </c>
      <c r="C10" s="12" t="s">
        <v>54</v>
      </c>
      <c r="D10" s="31">
        <v>506.6</v>
      </c>
      <c r="E10" s="233" t="s">
        <v>60</v>
      </c>
      <c r="F10" s="188">
        <v>415.63736999999998</v>
      </c>
      <c r="G10" s="236">
        <v>41992</v>
      </c>
      <c r="H10" s="236">
        <v>42356</v>
      </c>
      <c r="I10" s="209" t="s">
        <v>29</v>
      </c>
      <c r="J10" s="16">
        <v>1</v>
      </c>
      <c r="K10" s="239" t="s">
        <v>689</v>
      </c>
      <c r="L10" s="239" t="s">
        <v>690</v>
      </c>
      <c r="M10" s="209" t="s">
        <v>77</v>
      </c>
    </row>
    <row r="11" spans="1:13" ht="45.75" customHeight="1" x14ac:dyDescent="0.25">
      <c r="A11" s="233">
        <v>6</v>
      </c>
      <c r="B11" s="239" t="s">
        <v>204</v>
      </c>
      <c r="C11" s="12" t="s">
        <v>107</v>
      </c>
      <c r="D11" s="31">
        <v>79.180000000000007</v>
      </c>
      <c r="E11" s="233" t="s">
        <v>108</v>
      </c>
      <c r="F11" s="188">
        <v>58.712539999999997</v>
      </c>
      <c r="G11" s="236">
        <v>42233</v>
      </c>
      <c r="H11" s="236">
        <v>42476</v>
      </c>
      <c r="I11" s="209" t="s">
        <v>29</v>
      </c>
      <c r="J11" s="16">
        <v>1</v>
      </c>
      <c r="K11" s="239" t="s">
        <v>689</v>
      </c>
      <c r="L11" s="239" t="s">
        <v>690</v>
      </c>
      <c r="M11" s="209" t="s">
        <v>77</v>
      </c>
    </row>
    <row r="12" spans="1:13" ht="64.5" customHeight="1" x14ac:dyDescent="0.25">
      <c r="A12" s="233">
        <v>7</v>
      </c>
      <c r="B12" s="239" t="s">
        <v>204</v>
      </c>
      <c r="C12" s="41" t="s">
        <v>437</v>
      </c>
      <c r="D12" s="31">
        <v>0</v>
      </c>
      <c r="E12" s="239" t="s">
        <v>108</v>
      </c>
      <c r="F12" s="235">
        <v>22.222719999999999</v>
      </c>
      <c r="G12" s="236">
        <v>42788</v>
      </c>
      <c r="H12" s="236">
        <v>42876</v>
      </c>
      <c r="I12" s="209" t="s">
        <v>29</v>
      </c>
      <c r="J12" s="16">
        <v>1</v>
      </c>
      <c r="K12" s="239" t="s">
        <v>689</v>
      </c>
      <c r="L12" s="239" t="s">
        <v>690</v>
      </c>
      <c r="M12" s="209" t="s">
        <v>77</v>
      </c>
    </row>
    <row r="13" spans="1:13" ht="45.75" customHeight="1" x14ac:dyDescent="0.25">
      <c r="A13" s="233">
        <v>8</v>
      </c>
      <c r="B13" s="239" t="s">
        <v>204</v>
      </c>
      <c r="C13" s="41" t="s">
        <v>573</v>
      </c>
      <c r="D13" s="31">
        <v>996.79499999999996</v>
      </c>
      <c r="E13" s="239" t="s">
        <v>574</v>
      </c>
      <c r="F13" s="235">
        <v>835.94797000000005</v>
      </c>
      <c r="G13" s="236">
        <v>42986</v>
      </c>
      <c r="H13" s="236">
        <v>43258</v>
      </c>
      <c r="I13" s="209" t="s">
        <v>29</v>
      </c>
      <c r="J13" s="16">
        <v>1</v>
      </c>
      <c r="K13" s="239" t="s">
        <v>689</v>
      </c>
      <c r="L13" s="239" t="s">
        <v>690</v>
      </c>
      <c r="M13" s="209" t="s">
        <v>77</v>
      </c>
    </row>
    <row r="14" spans="1:13" ht="75" customHeight="1" x14ac:dyDescent="0.25">
      <c r="A14" s="233">
        <v>9</v>
      </c>
      <c r="B14" s="239" t="s">
        <v>204</v>
      </c>
      <c r="C14" s="41" t="s">
        <v>810</v>
      </c>
      <c r="D14" s="31">
        <v>1266</v>
      </c>
      <c r="E14" s="239" t="s">
        <v>811</v>
      </c>
      <c r="F14" s="418">
        <v>907.37</v>
      </c>
      <c r="G14" s="236">
        <v>43361</v>
      </c>
      <c r="H14" s="236">
        <v>43633</v>
      </c>
      <c r="I14" s="239" t="s">
        <v>871</v>
      </c>
      <c r="J14" s="17">
        <v>0.3</v>
      </c>
      <c r="K14" s="239" t="s">
        <v>693</v>
      </c>
      <c r="L14" s="239" t="s">
        <v>690</v>
      </c>
      <c r="M14" s="209"/>
    </row>
    <row r="15" spans="1:13" ht="51" customHeight="1" x14ac:dyDescent="0.25">
      <c r="A15" s="233">
        <v>10</v>
      </c>
      <c r="B15" s="239" t="s">
        <v>204</v>
      </c>
      <c r="C15" s="41" t="s">
        <v>985</v>
      </c>
      <c r="D15" s="31">
        <v>120.6</v>
      </c>
      <c r="E15" s="239" t="s">
        <v>986</v>
      </c>
      <c r="F15" s="418">
        <v>146.04</v>
      </c>
      <c r="G15" s="236">
        <v>43363</v>
      </c>
      <c r="H15" s="236">
        <v>43635</v>
      </c>
      <c r="I15" s="209" t="s">
        <v>29</v>
      </c>
      <c r="J15" s="16">
        <v>1</v>
      </c>
      <c r="K15" s="239" t="s">
        <v>693</v>
      </c>
      <c r="L15" s="239" t="s">
        <v>690</v>
      </c>
      <c r="M15" s="209"/>
    </row>
    <row r="16" spans="1:13" ht="58.5" customHeight="1" x14ac:dyDescent="0.25">
      <c r="A16" s="233">
        <v>11</v>
      </c>
      <c r="B16" s="239" t="s">
        <v>204</v>
      </c>
      <c r="C16" s="41" t="s">
        <v>1177</v>
      </c>
      <c r="D16" s="31">
        <v>528.82000000000005</v>
      </c>
      <c r="E16" s="54" t="s">
        <v>540</v>
      </c>
      <c r="F16" s="418">
        <v>368.46</v>
      </c>
      <c r="G16" s="236">
        <v>43448</v>
      </c>
      <c r="H16" s="236">
        <v>43812</v>
      </c>
      <c r="I16" s="239" t="s">
        <v>871</v>
      </c>
      <c r="J16" s="419">
        <v>0.75</v>
      </c>
      <c r="K16" s="239" t="s">
        <v>693</v>
      </c>
      <c r="L16" s="239" t="s">
        <v>690</v>
      </c>
      <c r="M16" s="209"/>
    </row>
    <row r="17" spans="1:13" ht="63.75" customHeight="1" x14ac:dyDescent="0.25">
      <c r="A17" s="233">
        <v>12</v>
      </c>
      <c r="B17" s="239" t="s">
        <v>230</v>
      </c>
      <c r="C17" s="12" t="s">
        <v>41</v>
      </c>
      <c r="D17" s="31">
        <v>985.7</v>
      </c>
      <c r="E17" s="233" t="s">
        <v>68</v>
      </c>
      <c r="F17" s="235">
        <v>660.46207000000004</v>
      </c>
      <c r="G17" s="236">
        <v>41829</v>
      </c>
      <c r="H17" s="236">
        <v>42377</v>
      </c>
      <c r="I17" s="209" t="s">
        <v>29</v>
      </c>
      <c r="J17" s="16">
        <v>1</v>
      </c>
      <c r="K17" s="235" t="s">
        <v>717</v>
      </c>
      <c r="L17" s="82" t="s">
        <v>692</v>
      </c>
      <c r="M17" s="12"/>
    </row>
    <row r="18" spans="1:13" ht="69.75" customHeight="1" x14ac:dyDescent="0.25">
      <c r="A18" s="233">
        <v>13</v>
      </c>
      <c r="B18" s="239" t="s">
        <v>230</v>
      </c>
      <c r="C18" s="12" t="s">
        <v>42</v>
      </c>
      <c r="D18" s="31">
        <v>1004.84</v>
      </c>
      <c r="E18" s="233" t="s">
        <v>68</v>
      </c>
      <c r="F18" s="235">
        <v>853.81877999999995</v>
      </c>
      <c r="G18" s="236">
        <v>41829</v>
      </c>
      <c r="H18" s="236">
        <v>42377</v>
      </c>
      <c r="I18" s="209" t="s">
        <v>29</v>
      </c>
      <c r="J18" s="16">
        <v>1</v>
      </c>
      <c r="K18" s="235" t="s">
        <v>717</v>
      </c>
      <c r="L18" s="82" t="s">
        <v>692</v>
      </c>
      <c r="M18" s="14"/>
    </row>
    <row r="19" spans="1:13" ht="75.75" customHeight="1" x14ac:dyDescent="0.25">
      <c r="A19" s="233">
        <v>14</v>
      </c>
      <c r="B19" s="239" t="s">
        <v>230</v>
      </c>
      <c r="C19" s="12" t="s">
        <v>87</v>
      </c>
      <c r="D19" s="69">
        <v>81.361099999999993</v>
      </c>
      <c r="E19" s="233" t="s">
        <v>88</v>
      </c>
      <c r="F19" s="235">
        <v>69.710170000000005</v>
      </c>
      <c r="G19" s="236">
        <v>42222</v>
      </c>
      <c r="H19" s="236">
        <v>42343</v>
      </c>
      <c r="I19" s="209" t="s">
        <v>29</v>
      </c>
      <c r="J19" s="24">
        <v>1</v>
      </c>
      <c r="K19" s="235" t="s">
        <v>717</v>
      </c>
      <c r="L19" s="82" t="s">
        <v>692</v>
      </c>
      <c r="M19" s="27"/>
    </row>
    <row r="20" spans="1:13" ht="62.25" customHeight="1" x14ac:dyDescent="0.25">
      <c r="A20" s="233">
        <v>15</v>
      </c>
      <c r="B20" s="239" t="s">
        <v>210</v>
      </c>
      <c r="C20" s="41" t="s">
        <v>160</v>
      </c>
      <c r="D20" s="31">
        <v>456.85</v>
      </c>
      <c r="E20" s="233" t="s">
        <v>69</v>
      </c>
      <c r="F20" s="188">
        <v>427.48088999999999</v>
      </c>
      <c r="G20" s="236">
        <v>41858</v>
      </c>
      <c r="H20" s="236">
        <v>42222</v>
      </c>
      <c r="I20" s="209" t="s">
        <v>29</v>
      </c>
      <c r="J20" s="18">
        <v>1</v>
      </c>
      <c r="K20" s="82" t="s">
        <v>716</v>
      </c>
      <c r="L20" s="239" t="s">
        <v>690</v>
      </c>
      <c r="M20" s="14"/>
    </row>
    <row r="21" spans="1:13" ht="62.25" customHeight="1" x14ac:dyDescent="0.25">
      <c r="A21" s="233">
        <v>16</v>
      </c>
      <c r="B21" s="239" t="s">
        <v>210</v>
      </c>
      <c r="C21" s="12" t="s">
        <v>160</v>
      </c>
      <c r="D21" s="31"/>
      <c r="E21" s="239" t="s">
        <v>851</v>
      </c>
      <c r="F21" s="188">
        <v>283.33499</v>
      </c>
      <c r="G21" s="236"/>
      <c r="H21" s="236"/>
      <c r="I21" s="209"/>
      <c r="J21" s="18"/>
      <c r="K21" s="82" t="s">
        <v>716</v>
      </c>
      <c r="L21" s="239" t="s">
        <v>690</v>
      </c>
      <c r="M21" s="209"/>
    </row>
    <row r="22" spans="1:13" ht="55.5" customHeight="1" x14ac:dyDescent="0.25">
      <c r="A22" s="233">
        <v>17</v>
      </c>
      <c r="B22" s="239" t="s">
        <v>210</v>
      </c>
      <c r="C22" s="12" t="s">
        <v>339</v>
      </c>
      <c r="D22" s="31">
        <v>705.28</v>
      </c>
      <c r="E22" s="239" t="s">
        <v>341</v>
      </c>
      <c r="F22" s="408">
        <v>941.64148</v>
      </c>
      <c r="G22" s="236">
        <v>42510</v>
      </c>
      <c r="H22" s="236">
        <v>43058</v>
      </c>
      <c r="I22" s="209" t="s">
        <v>29</v>
      </c>
      <c r="J22" s="18">
        <v>1</v>
      </c>
      <c r="K22" s="82" t="s">
        <v>716</v>
      </c>
      <c r="L22" s="239" t="s">
        <v>690</v>
      </c>
      <c r="M22" s="209" t="s">
        <v>77</v>
      </c>
    </row>
    <row r="23" spans="1:13" ht="54.75" customHeight="1" x14ac:dyDescent="0.25">
      <c r="A23" s="233">
        <v>18</v>
      </c>
      <c r="B23" s="239" t="s">
        <v>210</v>
      </c>
      <c r="C23" s="12" t="s">
        <v>340</v>
      </c>
      <c r="D23" s="31">
        <v>550.95000000000005</v>
      </c>
      <c r="E23" s="239" t="s">
        <v>341</v>
      </c>
      <c r="F23" s="410"/>
      <c r="G23" s="236">
        <v>42510</v>
      </c>
      <c r="H23" s="236">
        <v>43058</v>
      </c>
      <c r="I23" s="209" t="s">
        <v>29</v>
      </c>
      <c r="J23" s="18">
        <v>1</v>
      </c>
      <c r="K23" s="82" t="s">
        <v>716</v>
      </c>
      <c r="L23" s="239" t="s">
        <v>690</v>
      </c>
      <c r="M23" s="209" t="s">
        <v>77</v>
      </c>
    </row>
    <row r="24" spans="1:13" ht="60" customHeight="1" x14ac:dyDescent="0.25">
      <c r="A24" s="233">
        <v>19</v>
      </c>
      <c r="B24" s="239" t="s">
        <v>210</v>
      </c>
      <c r="C24" s="12" t="s">
        <v>74</v>
      </c>
      <c r="D24" s="31">
        <v>203.77</v>
      </c>
      <c r="E24" s="233" t="s">
        <v>75</v>
      </c>
      <c r="F24" s="188">
        <v>142.27687</v>
      </c>
      <c r="G24" s="236">
        <v>41988</v>
      </c>
      <c r="H24" s="236">
        <v>42352</v>
      </c>
      <c r="I24" s="209" t="s">
        <v>29</v>
      </c>
      <c r="J24" s="18">
        <v>1</v>
      </c>
      <c r="K24" s="82" t="s">
        <v>716</v>
      </c>
      <c r="L24" s="239" t="s">
        <v>690</v>
      </c>
      <c r="M24" s="209" t="s">
        <v>77</v>
      </c>
    </row>
    <row r="25" spans="1:13" ht="59.25" customHeight="1" x14ac:dyDescent="0.25">
      <c r="A25" s="331">
        <v>20</v>
      </c>
      <c r="B25" s="328" t="s">
        <v>220</v>
      </c>
      <c r="C25" s="12" t="s">
        <v>40</v>
      </c>
      <c r="D25" s="12"/>
      <c r="E25" s="331" t="s">
        <v>70</v>
      </c>
      <c r="F25" s="332">
        <v>2296.2247200000002</v>
      </c>
      <c r="G25" s="333">
        <v>41886</v>
      </c>
      <c r="H25" s="333">
        <v>42616</v>
      </c>
      <c r="I25" s="336"/>
      <c r="J25" s="336"/>
      <c r="K25" s="336"/>
      <c r="L25" s="336"/>
      <c r="M25" s="336"/>
    </row>
    <row r="26" spans="1:13" ht="22.5" customHeight="1" x14ac:dyDescent="0.25">
      <c r="A26" s="331"/>
      <c r="B26" s="329"/>
      <c r="C26" s="12" t="s">
        <v>30</v>
      </c>
      <c r="D26" s="233">
        <v>490.01</v>
      </c>
      <c r="E26" s="331"/>
      <c r="F26" s="332"/>
      <c r="G26" s="334"/>
      <c r="H26" s="334"/>
      <c r="I26" s="209" t="s">
        <v>29</v>
      </c>
      <c r="J26" s="16">
        <v>1</v>
      </c>
      <c r="K26" s="24" t="s">
        <v>693</v>
      </c>
      <c r="L26" s="239" t="s">
        <v>690</v>
      </c>
      <c r="M26" s="209" t="s">
        <v>77</v>
      </c>
    </row>
    <row r="27" spans="1:13" ht="31.5" customHeight="1" x14ac:dyDescent="0.25">
      <c r="A27" s="331"/>
      <c r="B27" s="329"/>
      <c r="C27" s="12" t="s">
        <v>31</v>
      </c>
      <c r="D27" s="233">
        <v>126.49</v>
      </c>
      <c r="E27" s="331"/>
      <c r="F27" s="332"/>
      <c r="G27" s="334"/>
      <c r="H27" s="334"/>
      <c r="I27" s="209" t="s">
        <v>29</v>
      </c>
      <c r="J27" s="16">
        <v>1</v>
      </c>
      <c r="K27" s="24" t="s">
        <v>693</v>
      </c>
      <c r="L27" s="239" t="s">
        <v>690</v>
      </c>
      <c r="M27" s="209" t="s">
        <v>77</v>
      </c>
    </row>
    <row r="28" spans="1:13" ht="25.5" customHeight="1" x14ac:dyDescent="0.25">
      <c r="A28" s="331"/>
      <c r="B28" s="329"/>
      <c r="C28" s="12" t="s">
        <v>32</v>
      </c>
      <c r="D28" s="233">
        <v>611.67999999999995</v>
      </c>
      <c r="E28" s="331"/>
      <c r="F28" s="332"/>
      <c r="G28" s="334"/>
      <c r="H28" s="334"/>
      <c r="I28" s="209" t="s">
        <v>29</v>
      </c>
      <c r="J28" s="16">
        <v>1</v>
      </c>
      <c r="K28" s="24" t="s">
        <v>693</v>
      </c>
      <c r="L28" s="239" t="s">
        <v>690</v>
      </c>
      <c r="M28" s="209" t="s">
        <v>77</v>
      </c>
    </row>
    <row r="29" spans="1:13" ht="23.25" customHeight="1" x14ac:dyDescent="0.25">
      <c r="A29" s="331"/>
      <c r="B29" s="329"/>
      <c r="C29" s="12" t="s">
        <v>33</v>
      </c>
      <c r="D29" s="233">
        <v>573.98</v>
      </c>
      <c r="E29" s="331"/>
      <c r="F29" s="332"/>
      <c r="G29" s="334"/>
      <c r="H29" s="334"/>
      <c r="I29" s="209" t="s">
        <v>29</v>
      </c>
      <c r="J29" s="16">
        <v>1</v>
      </c>
      <c r="K29" s="24" t="s">
        <v>693</v>
      </c>
      <c r="L29" s="239" t="s">
        <v>690</v>
      </c>
      <c r="M29" s="209" t="s">
        <v>77</v>
      </c>
    </row>
    <row r="30" spans="1:13" ht="42" customHeight="1" x14ac:dyDescent="0.25">
      <c r="A30" s="331"/>
      <c r="B30" s="330"/>
      <c r="C30" s="12" t="s">
        <v>179</v>
      </c>
      <c r="D30" s="233">
        <v>1336.03</v>
      </c>
      <c r="E30" s="331"/>
      <c r="F30" s="332"/>
      <c r="G30" s="335"/>
      <c r="H30" s="335"/>
      <c r="I30" s="209" t="s">
        <v>29</v>
      </c>
      <c r="J30" s="16">
        <v>1</v>
      </c>
      <c r="K30" s="24" t="s">
        <v>693</v>
      </c>
      <c r="L30" s="239" t="s">
        <v>690</v>
      </c>
      <c r="M30" s="209" t="s">
        <v>77</v>
      </c>
    </row>
    <row r="31" spans="1:13" ht="62.25" customHeight="1" x14ac:dyDescent="0.25">
      <c r="A31" s="233">
        <v>21</v>
      </c>
      <c r="B31" s="239" t="s">
        <v>226</v>
      </c>
      <c r="C31" s="41" t="s">
        <v>135</v>
      </c>
      <c r="D31" s="233">
        <v>28.701000000000001</v>
      </c>
      <c r="E31" s="93" t="s">
        <v>44</v>
      </c>
      <c r="F31" s="188">
        <v>24.156610000000001</v>
      </c>
      <c r="G31" s="236">
        <v>41870</v>
      </c>
      <c r="H31" s="236">
        <v>41961</v>
      </c>
      <c r="I31" s="209" t="s">
        <v>29</v>
      </c>
      <c r="J31" s="16">
        <v>1</v>
      </c>
      <c r="K31" s="239" t="s">
        <v>689</v>
      </c>
      <c r="L31" s="82" t="s">
        <v>692</v>
      </c>
      <c r="M31" s="209" t="s">
        <v>77</v>
      </c>
    </row>
    <row r="32" spans="1:13" ht="54" customHeight="1" x14ac:dyDescent="0.25">
      <c r="A32" s="233">
        <v>22</v>
      </c>
      <c r="B32" s="239" t="s">
        <v>226</v>
      </c>
      <c r="C32" s="41" t="s">
        <v>558</v>
      </c>
      <c r="D32" s="31"/>
      <c r="E32" s="54" t="s">
        <v>121</v>
      </c>
      <c r="F32" s="408">
        <v>2084.4857299999999</v>
      </c>
      <c r="G32" s="236">
        <v>42870</v>
      </c>
      <c r="H32" s="236">
        <v>43599</v>
      </c>
      <c r="I32" s="209" t="s">
        <v>29</v>
      </c>
      <c r="J32" s="16">
        <v>1</v>
      </c>
      <c r="K32" s="239" t="s">
        <v>1043</v>
      </c>
      <c r="L32" s="82" t="s">
        <v>692</v>
      </c>
      <c r="M32" s="209"/>
    </row>
    <row r="33" spans="1:13" ht="62.25" customHeight="1" x14ac:dyDescent="0.25">
      <c r="A33" s="233">
        <v>23</v>
      </c>
      <c r="B33" s="239" t="s">
        <v>226</v>
      </c>
      <c r="C33" s="41" t="s">
        <v>557</v>
      </c>
      <c r="D33" s="31"/>
      <c r="E33" s="54" t="s">
        <v>121</v>
      </c>
      <c r="F33" s="410"/>
      <c r="G33" s="236">
        <v>42870</v>
      </c>
      <c r="H33" s="236">
        <v>43599</v>
      </c>
      <c r="I33" s="209" t="s">
        <v>29</v>
      </c>
      <c r="J33" s="16">
        <v>1</v>
      </c>
      <c r="K33" s="239" t="s">
        <v>1043</v>
      </c>
      <c r="L33" s="82" t="s">
        <v>692</v>
      </c>
      <c r="M33" s="209"/>
    </row>
    <row r="34" spans="1:13" ht="63" customHeight="1" x14ac:dyDescent="0.25">
      <c r="A34" s="233">
        <v>24</v>
      </c>
      <c r="B34" s="239" t="s">
        <v>226</v>
      </c>
      <c r="C34" s="41" t="s">
        <v>566</v>
      </c>
      <c r="D34" s="31"/>
      <c r="E34" s="239" t="s">
        <v>567</v>
      </c>
      <c r="F34" s="235">
        <v>31.842659999999999</v>
      </c>
      <c r="G34" s="236">
        <v>42984</v>
      </c>
      <c r="H34" s="236">
        <v>43074</v>
      </c>
      <c r="I34" s="209" t="s">
        <v>29</v>
      </c>
      <c r="J34" s="16">
        <v>1</v>
      </c>
      <c r="K34" s="239" t="s">
        <v>689</v>
      </c>
      <c r="L34" s="82" t="s">
        <v>692</v>
      </c>
      <c r="M34" s="209" t="s">
        <v>77</v>
      </c>
    </row>
    <row r="35" spans="1:13" ht="66" customHeight="1" x14ac:dyDescent="0.25">
      <c r="A35" s="233">
        <v>25</v>
      </c>
      <c r="B35" s="239" t="s">
        <v>726</v>
      </c>
      <c r="C35" s="41" t="s">
        <v>50</v>
      </c>
      <c r="D35" s="31">
        <v>318.89999999999998</v>
      </c>
      <c r="E35" s="239" t="s">
        <v>71</v>
      </c>
      <c r="F35" s="188">
        <v>281.84706</v>
      </c>
      <c r="G35" s="236">
        <v>41970</v>
      </c>
      <c r="H35" s="236">
        <v>42089</v>
      </c>
      <c r="I35" s="209" t="s">
        <v>29</v>
      </c>
      <c r="J35" s="18">
        <v>1</v>
      </c>
      <c r="K35" s="82" t="s">
        <v>814</v>
      </c>
      <c r="L35" s="82" t="s">
        <v>692</v>
      </c>
      <c r="M35" s="209" t="s">
        <v>77</v>
      </c>
    </row>
    <row r="36" spans="1:13" ht="47.25" customHeight="1" x14ac:dyDescent="0.25">
      <c r="A36" s="233">
        <v>26</v>
      </c>
      <c r="B36" s="239" t="s">
        <v>726</v>
      </c>
      <c r="C36" s="41" t="s">
        <v>654</v>
      </c>
      <c r="D36" s="31">
        <v>0</v>
      </c>
      <c r="E36" s="239" t="s">
        <v>653</v>
      </c>
      <c r="F36" s="188">
        <v>37.421379999999999</v>
      </c>
      <c r="G36" s="236">
        <v>43133</v>
      </c>
      <c r="H36" s="236">
        <v>43556</v>
      </c>
      <c r="I36" s="209" t="s">
        <v>29</v>
      </c>
      <c r="J36" s="18">
        <v>1</v>
      </c>
      <c r="K36" s="82" t="s">
        <v>814</v>
      </c>
      <c r="L36" s="82" t="s">
        <v>692</v>
      </c>
      <c r="M36" s="209" t="s">
        <v>77</v>
      </c>
    </row>
    <row r="37" spans="1:13" ht="49.5" customHeight="1" x14ac:dyDescent="0.25">
      <c r="A37" s="233">
        <v>27</v>
      </c>
      <c r="B37" s="239" t="s">
        <v>726</v>
      </c>
      <c r="C37" s="41" t="s">
        <v>678</v>
      </c>
      <c r="D37" s="31">
        <v>0</v>
      </c>
      <c r="E37" s="239" t="s">
        <v>661</v>
      </c>
      <c r="F37" s="188">
        <v>120</v>
      </c>
      <c r="G37" s="236">
        <v>43174</v>
      </c>
      <c r="H37" s="236">
        <v>43295</v>
      </c>
      <c r="I37" s="209" t="s">
        <v>29</v>
      </c>
      <c r="J37" s="18">
        <v>1</v>
      </c>
      <c r="K37" s="82" t="s">
        <v>814</v>
      </c>
      <c r="L37" s="82" t="s">
        <v>692</v>
      </c>
      <c r="M37" s="209"/>
    </row>
    <row r="38" spans="1:13" ht="49.5" customHeight="1" x14ac:dyDescent="0.25">
      <c r="A38" s="233">
        <v>28</v>
      </c>
      <c r="B38" s="239" t="s">
        <v>726</v>
      </c>
      <c r="C38" s="41" t="s">
        <v>679</v>
      </c>
      <c r="D38" s="31">
        <v>0</v>
      </c>
      <c r="E38" s="239" t="s">
        <v>676</v>
      </c>
      <c r="F38" s="188">
        <v>446.45</v>
      </c>
      <c r="G38" s="236">
        <v>43024</v>
      </c>
      <c r="H38" s="236">
        <v>43205</v>
      </c>
      <c r="I38" s="209" t="s">
        <v>29</v>
      </c>
      <c r="J38" s="18">
        <v>1</v>
      </c>
      <c r="K38" s="82" t="s">
        <v>814</v>
      </c>
      <c r="L38" s="82" t="s">
        <v>692</v>
      </c>
      <c r="M38" s="209"/>
    </row>
    <row r="39" spans="1:13" ht="57" customHeight="1" x14ac:dyDescent="0.25">
      <c r="A39" s="233">
        <v>29</v>
      </c>
      <c r="B39" s="239" t="s">
        <v>726</v>
      </c>
      <c r="C39" s="41" t="s">
        <v>680</v>
      </c>
      <c r="D39" s="31">
        <v>0</v>
      </c>
      <c r="E39" s="239" t="s">
        <v>677</v>
      </c>
      <c r="F39" s="188">
        <v>133.38999999999999</v>
      </c>
      <c r="G39" s="236" t="s">
        <v>1</v>
      </c>
      <c r="H39" s="236" t="s">
        <v>1</v>
      </c>
      <c r="I39" s="209" t="s">
        <v>29</v>
      </c>
      <c r="J39" s="18">
        <v>1</v>
      </c>
      <c r="K39" s="82" t="s">
        <v>814</v>
      </c>
      <c r="L39" s="82" t="s">
        <v>692</v>
      </c>
      <c r="M39" s="209"/>
    </row>
    <row r="40" spans="1:13" ht="60" x14ac:dyDescent="0.25">
      <c r="A40" s="233">
        <v>30</v>
      </c>
      <c r="B40" s="239" t="s">
        <v>726</v>
      </c>
      <c r="C40" s="41" t="s">
        <v>813</v>
      </c>
      <c r="D40" s="31">
        <v>0</v>
      </c>
      <c r="E40" s="239" t="s">
        <v>677</v>
      </c>
      <c r="F40" s="188">
        <v>524.70000000000005</v>
      </c>
      <c r="G40" s="236">
        <v>43196</v>
      </c>
      <c r="H40" s="236">
        <v>43378</v>
      </c>
      <c r="I40" s="209" t="s">
        <v>29</v>
      </c>
      <c r="J40" s="18">
        <v>1</v>
      </c>
      <c r="K40" s="82" t="s">
        <v>814</v>
      </c>
      <c r="L40" s="82" t="s">
        <v>692</v>
      </c>
      <c r="M40" s="209"/>
    </row>
  </sheetData>
  <mergeCells count="20">
    <mergeCell ref="F32:F33"/>
    <mergeCell ref="K3:K4"/>
    <mergeCell ref="L3:L4"/>
    <mergeCell ref="M3:M4"/>
    <mergeCell ref="G3:G4"/>
    <mergeCell ref="H3:H4"/>
    <mergeCell ref="B3:B4"/>
    <mergeCell ref="B25:B30"/>
    <mergeCell ref="A1:M1"/>
    <mergeCell ref="I3:J3"/>
    <mergeCell ref="F22:F23"/>
    <mergeCell ref="A25:A30"/>
    <mergeCell ref="E25:E30"/>
    <mergeCell ref="F25:F30"/>
    <mergeCell ref="G25:G30"/>
    <mergeCell ref="H25:H30"/>
    <mergeCell ref="I25:M25"/>
    <mergeCell ref="A3:A4"/>
    <mergeCell ref="C3:C4"/>
    <mergeCell ref="E3:E4"/>
  </mergeCells>
  <pageMargins left="0.31496062992126" right="0.15748031496063" top="0.35433070866141703" bottom="0.15748031496063" header="0.118110236220472" footer="0.15748031496063"/>
  <pageSetup paperSize="9" scale="70" fitToHeight="10" orientation="landscape" r:id="rId1"/>
  <headerFooter>
    <oddHeader>&amp;R&amp;"-,Bold"&amp;18Dec-2018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view="pageBreakPreview" zoomScale="89" zoomScaleSheetLayoutView="89" workbookViewId="0">
      <selection activeCell="G19" sqref="G19"/>
    </sheetView>
  </sheetViews>
  <sheetFormatPr defaultRowHeight="15" x14ac:dyDescent="0.25"/>
  <cols>
    <col min="1" max="1" width="6" style="192" customWidth="1"/>
    <col min="2" max="2" width="35.42578125" style="49" customWidth="1"/>
    <col min="3" max="3" width="16" style="49" customWidth="1"/>
    <col min="4" max="4" width="12.85546875" style="67" customWidth="1"/>
    <col min="5" max="5" width="14.5703125" style="67" customWidth="1"/>
    <col min="6" max="6" width="32.5703125" style="49" customWidth="1"/>
    <col min="7" max="16384" width="9.140625" style="49"/>
  </cols>
  <sheetData>
    <row r="1" spans="1:26" ht="28.5" customHeight="1" x14ac:dyDescent="0.25">
      <c r="A1" s="271" t="s">
        <v>1079</v>
      </c>
      <c r="B1" s="271"/>
      <c r="C1" s="271"/>
      <c r="D1" s="271"/>
      <c r="E1" s="271"/>
      <c r="F1" s="271"/>
    </row>
    <row r="2" spans="1:26" s="13" customFormat="1" ht="62.25" customHeight="1" x14ac:dyDescent="0.25">
      <c r="A2" s="206" t="s">
        <v>2</v>
      </c>
      <c r="B2" s="217" t="s">
        <v>731</v>
      </c>
      <c r="C2" s="206" t="s">
        <v>732</v>
      </c>
      <c r="D2" s="206" t="s">
        <v>1117</v>
      </c>
      <c r="E2" s="206" t="s">
        <v>737</v>
      </c>
      <c r="F2" s="206" t="s">
        <v>1118</v>
      </c>
    </row>
    <row r="3" spans="1:26" s="5" customFormat="1" ht="48" customHeight="1" x14ac:dyDescent="0.25">
      <c r="A3" s="93">
        <v>1</v>
      </c>
      <c r="B3" s="420" t="s">
        <v>1130</v>
      </c>
      <c r="C3" s="31" t="s">
        <v>1116</v>
      </c>
      <c r="D3" s="185">
        <v>17</v>
      </c>
      <c r="E3" s="185">
        <v>4</v>
      </c>
      <c r="F3" s="421" t="s">
        <v>1131</v>
      </c>
    </row>
    <row r="4" spans="1:26" s="192" customFormat="1" ht="34.5" customHeight="1" x14ac:dyDescent="0.25">
      <c r="A4" s="206" t="s">
        <v>1080</v>
      </c>
      <c r="B4" s="206" t="s">
        <v>1081</v>
      </c>
      <c r="C4" s="213" t="s">
        <v>1115</v>
      </c>
      <c r="D4" s="213" t="s">
        <v>1082</v>
      </c>
      <c r="E4" s="213" t="s">
        <v>1083</v>
      </c>
      <c r="F4" s="209" t="s">
        <v>758</v>
      </c>
    </row>
    <row r="5" spans="1:26" s="112" customFormat="1" ht="51.75" customHeight="1" x14ac:dyDescent="0.3">
      <c r="A5" s="203">
        <v>1</v>
      </c>
      <c r="B5" s="204" t="s">
        <v>1084</v>
      </c>
      <c r="C5" s="205">
        <v>24</v>
      </c>
      <c r="D5" s="110" t="s">
        <v>1085</v>
      </c>
      <c r="E5" s="110" t="s">
        <v>184</v>
      </c>
      <c r="F5" s="23" t="s">
        <v>9</v>
      </c>
    </row>
    <row r="6" spans="1:26" s="112" customFormat="1" ht="52.5" customHeight="1" x14ac:dyDescent="0.3">
      <c r="A6" s="203">
        <v>2</v>
      </c>
      <c r="B6" s="204" t="s">
        <v>1087</v>
      </c>
      <c r="C6" s="205">
        <v>24</v>
      </c>
      <c r="D6" s="110" t="s">
        <v>1088</v>
      </c>
      <c r="E6" s="206" t="s">
        <v>8</v>
      </c>
      <c r="F6" s="23" t="s">
        <v>77</v>
      </c>
    </row>
    <row r="7" spans="1:26" s="112" customFormat="1" ht="56.25" customHeight="1" x14ac:dyDescent="0.3">
      <c r="A7" s="203">
        <v>3</v>
      </c>
      <c r="B7" s="204" t="s">
        <v>1089</v>
      </c>
      <c r="C7" s="205">
        <v>24</v>
      </c>
      <c r="D7" s="110" t="s">
        <v>1090</v>
      </c>
      <c r="E7" s="110" t="s">
        <v>980</v>
      </c>
      <c r="F7" s="182"/>
    </row>
    <row r="8" spans="1:26" s="112" customFormat="1" ht="40.5" customHeight="1" x14ac:dyDescent="0.3">
      <c r="A8" s="203">
        <v>4</v>
      </c>
      <c r="B8" s="204" t="s">
        <v>1091</v>
      </c>
      <c r="C8" s="205">
        <v>24</v>
      </c>
      <c r="D8" s="110" t="s">
        <v>794</v>
      </c>
      <c r="E8" s="110" t="s">
        <v>1174</v>
      </c>
      <c r="F8" s="182"/>
    </row>
    <row r="9" spans="1:26" s="112" customFormat="1" ht="67.5" customHeight="1" x14ac:dyDescent="0.3">
      <c r="A9" s="203">
        <v>5</v>
      </c>
      <c r="B9" s="422" t="s">
        <v>1092</v>
      </c>
      <c r="C9" s="205">
        <v>24</v>
      </c>
      <c r="D9" s="110" t="s">
        <v>1093</v>
      </c>
      <c r="E9" s="110" t="s">
        <v>184</v>
      </c>
      <c r="F9" s="110" t="s">
        <v>1094</v>
      </c>
    </row>
    <row r="10" spans="1:26" s="112" customFormat="1" ht="51.75" customHeight="1" x14ac:dyDescent="0.3">
      <c r="A10" s="203">
        <v>6</v>
      </c>
      <c r="B10" s="204" t="s">
        <v>1095</v>
      </c>
      <c r="C10" s="205">
        <v>24</v>
      </c>
      <c r="D10" s="110" t="s">
        <v>1096</v>
      </c>
      <c r="E10" s="110" t="s">
        <v>184</v>
      </c>
      <c r="F10" s="206" t="s">
        <v>1172</v>
      </c>
    </row>
    <row r="11" spans="1:26" s="112" customFormat="1" ht="54" customHeight="1" x14ac:dyDescent="0.3">
      <c r="A11" s="203">
        <v>7</v>
      </c>
      <c r="B11" s="204" t="s">
        <v>1097</v>
      </c>
      <c r="C11" s="205">
        <v>24</v>
      </c>
      <c r="D11" s="110" t="s">
        <v>793</v>
      </c>
      <c r="E11" s="110" t="s">
        <v>591</v>
      </c>
      <c r="F11" s="182"/>
      <c r="Z11" s="112" t="s">
        <v>1069</v>
      </c>
    </row>
    <row r="12" spans="1:26" s="112" customFormat="1" ht="58.5" customHeight="1" x14ac:dyDescent="0.3">
      <c r="A12" s="203">
        <v>8</v>
      </c>
      <c r="B12" s="204" t="s">
        <v>1098</v>
      </c>
      <c r="C12" s="205">
        <v>24</v>
      </c>
      <c r="D12" s="110" t="s">
        <v>1099</v>
      </c>
      <c r="E12" s="110" t="s">
        <v>591</v>
      </c>
      <c r="F12" s="182"/>
    </row>
    <row r="13" spans="1:26" s="112" customFormat="1" ht="63.75" customHeight="1" x14ac:dyDescent="0.3">
      <c r="A13" s="203">
        <v>9</v>
      </c>
      <c r="B13" s="204" t="s">
        <v>1100</v>
      </c>
      <c r="C13" s="205">
        <v>24</v>
      </c>
      <c r="D13" s="110" t="s">
        <v>1101</v>
      </c>
      <c r="E13" s="110" t="s">
        <v>184</v>
      </c>
      <c r="F13" s="110" t="s">
        <v>1102</v>
      </c>
    </row>
    <row r="14" spans="1:26" s="112" customFormat="1" ht="55.5" customHeight="1" x14ac:dyDescent="0.3">
      <c r="A14" s="203">
        <v>10</v>
      </c>
      <c r="B14" s="204" t="s">
        <v>1103</v>
      </c>
      <c r="C14" s="205">
        <v>24</v>
      </c>
      <c r="D14" s="110" t="s">
        <v>1093</v>
      </c>
      <c r="E14" s="110" t="s">
        <v>184</v>
      </c>
      <c r="F14" s="110" t="s">
        <v>1104</v>
      </c>
    </row>
    <row r="15" spans="1:26" s="112" customFormat="1" ht="40.5" customHeight="1" x14ac:dyDescent="0.3">
      <c r="A15" s="203">
        <v>11</v>
      </c>
      <c r="B15" s="204" t="s">
        <v>1105</v>
      </c>
      <c r="C15" s="205">
        <v>24</v>
      </c>
      <c r="D15" s="110" t="s">
        <v>1106</v>
      </c>
      <c r="E15" s="110" t="s">
        <v>184</v>
      </c>
      <c r="F15" s="182" t="s">
        <v>1119</v>
      </c>
    </row>
    <row r="16" spans="1:26" s="112" customFormat="1" ht="50.25" customHeight="1" x14ac:dyDescent="0.3">
      <c r="A16" s="203">
        <v>12</v>
      </c>
      <c r="B16" s="204" t="s">
        <v>1107</v>
      </c>
      <c r="C16" s="205">
        <v>24</v>
      </c>
      <c r="D16" s="110" t="s">
        <v>1108</v>
      </c>
      <c r="E16" s="110" t="s">
        <v>184</v>
      </c>
      <c r="F16" s="182" t="s">
        <v>9</v>
      </c>
    </row>
    <row r="17" spans="1:6" s="112" customFormat="1" ht="40.5" customHeight="1" x14ac:dyDescent="0.3">
      <c r="A17" s="203">
        <v>13</v>
      </c>
      <c r="B17" s="204" t="s">
        <v>1109</v>
      </c>
      <c r="C17" s="205">
        <v>24</v>
      </c>
      <c r="D17" s="110" t="s">
        <v>857</v>
      </c>
      <c r="E17" s="206" t="s">
        <v>8</v>
      </c>
      <c r="F17" s="182"/>
    </row>
    <row r="18" spans="1:6" s="112" customFormat="1" ht="40.5" customHeight="1" x14ac:dyDescent="0.3">
      <c r="A18" s="203">
        <v>14</v>
      </c>
      <c r="B18" s="204" t="s">
        <v>1110</v>
      </c>
      <c r="C18" s="205">
        <v>24</v>
      </c>
      <c r="D18" s="110" t="s">
        <v>1</v>
      </c>
      <c r="E18" s="110" t="s">
        <v>184</v>
      </c>
      <c r="F18" s="182" t="s">
        <v>139</v>
      </c>
    </row>
    <row r="19" spans="1:6" s="112" customFormat="1" ht="40.5" customHeight="1" x14ac:dyDescent="0.3">
      <c r="A19" s="203">
        <v>15</v>
      </c>
      <c r="B19" s="204" t="s">
        <v>1086</v>
      </c>
      <c r="C19" s="205">
        <v>24</v>
      </c>
      <c r="D19" s="110" t="s">
        <v>1</v>
      </c>
      <c r="E19" s="182" t="s">
        <v>72</v>
      </c>
      <c r="F19" s="182" t="s">
        <v>139</v>
      </c>
    </row>
    <row r="20" spans="1:6" s="112" customFormat="1" ht="48.75" customHeight="1" x14ac:dyDescent="0.3">
      <c r="A20" s="203">
        <v>16</v>
      </c>
      <c r="B20" s="204" t="s">
        <v>1111</v>
      </c>
      <c r="C20" s="205">
        <v>24</v>
      </c>
      <c r="D20" s="110" t="s">
        <v>1085</v>
      </c>
      <c r="E20" s="110" t="s">
        <v>184</v>
      </c>
      <c r="F20" s="110" t="s">
        <v>1112</v>
      </c>
    </row>
    <row r="21" spans="1:6" s="112" customFormat="1" ht="66.75" customHeight="1" x14ac:dyDescent="0.3">
      <c r="A21" s="203">
        <v>17</v>
      </c>
      <c r="B21" s="204" t="s">
        <v>1113</v>
      </c>
      <c r="C21" s="205">
        <v>24</v>
      </c>
      <c r="D21" s="110" t="s">
        <v>1114</v>
      </c>
      <c r="E21" s="110" t="s">
        <v>184</v>
      </c>
      <c r="F21" s="203"/>
    </row>
    <row r="22" spans="1:6" ht="21" x14ac:dyDescent="0.35">
      <c r="B22" s="423" t="s">
        <v>138</v>
      </c>
      <c r="C22" s="424">
        <f>SUM(C5:C21)</f>
        <v>408</v>
      </c>
      <c r="D22" s="110"/>
      <c r="E22" s="110"/>
    </row>
  </sheetData>
  <mergeCells count="1">
    <mergeCell ref="A1:F1"/>
  </mergeCells>
  <pageMargins left="0.7" right="0.24" top="0.16" bottom="0.37" header="0.3" footer="0.3"/>
  <pageSetup scale="82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FFFF00"/>
  </sheetPr>
  <dimension ref="A1:O15"/>
  <sheetViews>
    <sheetView view="pageBreakPreview" zoomScale="83" zoomScaleSheetLayoutView="83" workbookViewId="0">
      <selection activeCell="L6" sqref="L6"/>
    </sheetView>
  </sheetViews>
  <sheetFormatPr defaultColWidth="9.140625" defaultRowHeight="15" x14ac:dyDescent="0.25"/>
  <cols>
    <col min="1" max="1" width="3.5703125" style="148" customWidth="1"/>
    <col min="2" max="2" width="14.5703125" style="148" customWidth="1"/>
    <col min="3" max="3" width="23.85546875" style="32" customWidth="1"/>
    <col min="4" max="4" width="12.28515625" style="32" customWidth="1"/>
    <col min="5" max="5" width="13" style="32" customWidth="1"/>
    <col min="6" max="6" width="13" style="148" customWidth="1"/>
    <col min="7" max="7" width="13.5703125" style="148" customWidth="1"/>
    <col min="8" max="8" width="11.7109375" style="148" customWidth="1"/>
    <col min="9" max="9" width="13.85546875" style="5" customWidth="1"/>
    <col min="10" max="10" width="16.140625" style="5" customWidth="1"/>
    <col min="11" max="11" width="5.42578125" style="5" customWidth="1"/>
    <col min="12" max="12" width="10.7109375" style="5" customWidth="1"/>
    <col min="13" max="13" width="13.140625" style="5" customWidth="1"/>
    <col min="14" max="14" width="14.7109375" style="5" customWidth="1"/>
    <col min="15" max="15" width="27.5703125" style="5" customWidth="1"/>
    <col min="16" max="16384" width="9.140625" style="5"/>
  </cols>
  <sheetData>
    <row r="1" spans="1:15" ht="27" thickBot="1" x14ac:dyDescent="0.3">
      <c r="A1" s="271" t="s">
        <v>1180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41.25" customHeight="1" thickTop="1" x14ac:dyDescent="0.25">
      <c r="A2" s="246" t="s">
        <v>2</v>
      </c>
      <c r="B2" s="246" t="s">
        <v>216</v>
      </c>
      <c r="C2" s="246" t="s">
        <v>3</v>
      </c>
      <c r="D2" s="262" t="s">
        <v>696</v>
      </c>
      <c r="E2" s="263"/>
      <c r="F2" s="146" t="s">
        <v>79</v>
      </c>
      <c r="G2" s="146" t="s">
        <v>319</v>
      </c>
      <c r="H2" s="146" t="s">
        <v>4</v>
      </c>
      <c r="I2" s="146" t="s">
        <v>5</v>
      </c>
      <c r="J2" s="249" t="s">
        <v>297</v>
      </c>
      <c r="K2" s="249"/>
      <c r="L2" s="146" t="s">
        <v>6</v>
      </c>
      <c r="M2" s="272" t="s">
        <v>683</v>
      </c>
      <c r="N2" s="249" t="s">
        <v>684</v>
      </c>
      <c r="O2" s="246" t="s">
        <v>59</v>
      </c>
    </row>
    <row r="3" spans="1:15" ht="27" customHeight="1" x14ac:dyDescent="0.25">
      <c r="A3" s="291"/>
      <c r="B3" s="291"/>
      <c r="C3" s="291"/>
      <c r="D3" s="127" t="s">
        <v>697</v>
      </c>
      <c r="E3" s="127" t="s">
        <v>682</v>
      </c>
      <c r="F3" s="169" t="s">
        <v>34</v>
      </c>
      <c r="G3" s="170" t="s">
        <v>332</v>
      </c>
      <c r="H3" s="169"/>
      <c r="I3" s="169"/>
      <c r="J3" s="169" t="s">
        <v>7</v>
      </c>
      <c r="K3" s="169" t="s">
        <v>0</v>
      </c>
      <c r="L3" s="170" t="s">
        <v>332</v>
      </c>
      <c r="M3" s="292"/>
      <c r="N3" s="246"/>
      <c r="O3" s="291"/>
    </row>
    <row r="4" spans="1:15" ht="27" customHeight="1" x14ac:dyDescent="0.5">
      <c r="A4" s="337" t="s">
        <v>1032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</row>
    <row r="5" spans="1:15" ht="60" customHeight="1" x14ac:dyDescent="0.25">
      <c r="A5" s="194">
        <v>1</v>
      </c>
      <c r="B5" s="234" t="s">
        <v>210</v>
      </c>
      <c r="C5" s="76" t="s">
        <v>860</v>
      </c>
      <c r="D5" s="103">
        <v>122.43814999999999</v>
      </c>
      <c r="E5" s="236">
        <v>42447</v>
      </c>
      <c r="F5" s="194" t="s">
        <v>75</v>
      </c>
      <c r="G5" s="195">
        <v>98.407830000000004</v>
      </c>
      <c r="H5" s="236">
        <v>42864</v>
      </c>
      <c r="I5" s="236">
        <v>43139</v>
      </c>
      <c r="J5" s="214" t="s">
        <v>8</v>
      </c>
      <c r="K5" s="90">
        <v>1</v>
      </c>
      <c r="L5" s="195">
        <v>78.48</v>
      </c>
      <c r="M5" s="91" t="s">
        <v>716</v>
      </c>
      <c r="N5" s="91" t="s">
        <v>690</v>
      </c>
      <c r="O5" s="209" t="s">
        <v>330</v>
      </c>
    </row>
    <row r="6" spans="1:15" ht="60" customHeight="1" x14ac:dyDescent="0.25">
      <c r="A6" s="233">
        <v>2</v>
      </c>
      <c r="B6" s="239" t="s">
        <v>712</v>
      </c>
      <c r="C6" s="41" t="s">
        <v>861</v>
      </c>
      <c r="D6" s="31">
        <v>122.43814999999999</v>
      </c>
      <c r="E6" s="236">
        <v>42447</v>
      </c>
      <c r="F6" s="239" t="s">
        <v>579</v>
      </c>
      <c r="G6" s="188">
        <v>99.350849999999994</v>
      </c>
      <c r="H6" s="236">
        <v>42888</v>
      </c>
      <c r="I6" s="236">
        <v>43160</v>
      </c>
      <c r="J6" s="214" t="s">
        <v>8</v>
      </c>
      <c r="K6" s="18">
        <v>1</v>
      </c>
      <c r="L6" s="188">
        <v>36</v>
      </c>
      <c r="M6" s="235" t="s">
        <v>717</v>
      </c>
      <c r="N6" s="235" t="s">
        <v>725</v>
      </c>
      <c r="O6" s="233"/>
    </row>
    <row r="7" spans="1:15" ht="60" customHeight="1" x14ac:dyDescent="0.25">
      <c r="A7" s="233">
        <v>3</v>
      </c>
      <c r="B7" s="239" t="s">
        <v>226</v>
      </c>
      <c r="C7" s="41" t="s">
        <v>862</v>
      </c>
      <c r="D7" s="31">
        <v>122.43814999999999</v>
      </c>
      <c r="E7" s="236">
        <v>42447</v>
      </c>
      <c r="F7" s="239" t="s">
        <v>581</v>
      </c>
      <c r="G7" s="188">
        <v>96.955169999999995</v>
      </c>
      <c r="H7" s="236">
        <v>42915</v>
      </c>
      <c r="I7" s="236">
        <v>43187</v>
      </c>
      <c r="J7" s="209" t="s">
        <v>8</v>
      </c>
      <c r="K7" s="18">
        <v>1</v>
      </c>
      <c r="L7" s="188">
        <v>93.96</v>
      </c>
      <c r="M7" s="235" t="s">
        <v>689</v>
      </c>
      <c r="N7" s="235" t="s">
        <v>725</v>
      </c>
      <c r="O7" s="209" t="s">
        <v>330</v>
      </c>
    </row>
    <row r="8" spans="1:15" ht="60" customHeight="1" x14ac:dyDescent="0.25">
      <c r="A8" s="233">
        <v>4</v>
      </c>
      <c r="B8" s="239" t="s">
        <v>220</v>
      </c>
      <c r="C8" s="41" t="s">
        <v>863</v>
      </c>
      <c r="D8" s="31">
        <v>123.69199999999999</v>
      </c>
      <c r="E8" s="236">
        <v>42447</v>
      </c>
      <c r="F8" s="239" t="s">
        <v>589</v>
      </c>
      <c r="G8" s="188">
        <v>90.293229999999994</v>
      </c>
      <c r="H8" s="236">
        <v>42970</v>
      </c>
      <c r="I8" s="236">
        <v>43242</v>
      </c>
      <c r="J8" s="209" t="s">
        <v>8</v>
      </c>
      <c r="K8" s="18">
        <v>1</v>
      </c>
      <c r="L8" s="188">
        <v>90.29</v>
      </c>
      <c r="M8" s="235" t="s">
        <v>693</v>
      </c>
      <c r="N8" s="91" t="s">
        <v>690</v>
      </c>
      <c r="O8" s="233"/>
    </row>
    <row r="9" spans="1:15" ht="27" customHeight="1" x14ac:dyDescent="0.5">
      <c r="A9" s="337" t="s">
        <v>1033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</row>
    <row r="10" spans="1:15" s="49" customFormat="1" ht="54.75" customHeight="1" x14ac:dyDescent="0.25">
      <c r="A10" s="189">
        <v>5</v>
      </c>
      <c r="B10" s="54" t="s">
        <v>204</v>
      </c>
      <c r="C10" s="41" t="s">
        <v>1025</v>
      </c>
      <c r="D10" s="31">
        <v>122.43814999999999</v>
      </c>
      <c r="E10" s="196">
        <v>43080</v>
      </c>
      <c r="F10" s="191" t="s">
        <v>1030</v>
      </c>
      <c r="G10" s="188">
        <v>100.82804</v>
      </c>
      <c r="H10" s="54" t="s">
        <v>1</v>
      </c>
      <c r="I10" s="54" t="s">
        <v>1</v>
      </c>
      <c r="J10" s="54" t="s">
        <v>72</v>
      </c>
      <c r="K10" s="54" t="s">
        <v>1</v>
      </c>
      <c r="L10" s="54" t="s">
        <v>1</v>
      </c>
      <c r="M10" s="54" t="s">
        <v>1</v>
      </c>
      <c r="N10" s="54" t="s">
        <v>1</v>
      </c>
      <c r="O10" s="191" t="s">
        <v>1046</v>
      </c>
    </row>
    <row r="11" spans="1:15" s="49" customFormat="1" ht="69.75" customHeight="1" x14ac:dyDescent="0.25">
      <c r="A11" s="189">
        <v>6</v>
      </c>
      <c r="B11" s="54" t="s">
        <v>720</v>
      </c>
      <c r="C11" s="41" t="s">
        <v>1028</v>
      </c>
      <c r="D11" s="31">
        <v>122.43814999999999</v>
      </c>
      <c r="E11" s="196">
        <v>43080</v>
      </c>
      <c r="F11" s="54" t="s">
        <v>10</v>
      </c>
      <c r="G11" s="197">
        <v>98.257869999999997</v>
      </c>
      <c r="H11" s="54" t="s">
        <v>1</v>
      </c>
      <c r="I11" s="54" t="s">
        <v>1</v>
      </c>
      <c r="J11" s="54" t="s">
        <v>72</v>
      </c>
      <c r="K11" s="54" t="s">
        <v>1</v>
      </c>
      <c r="L11" s="54" t="s">
        <v>1</v>
      </c>
      <c r="M11" s="54" t="s">
        <v>1</v>
      </c>
      <c r="N11" s="54" t="s">
        <v>1</v>
      </c>
      <c r="O11" s="191" t="s">
        <v>1072</v>
      </c>
    </row>
    <row r="12" spans="1:15" s="49" customFormat="1" ht="53.25" customHeight="1" x14ac:dyDescent="0.25">
      <c r="A12" s="189">
        <v>7</v>
      </c>
      <c r="B12" s="54" t="s">
        <v>211</v>
      </c>
      <c r="C12" s="41" t="s">
        <v>1029</v>
      </c>
      <c r="D12" s="31">
        <v>122.43814999999999</v>
      </c>
      <c r="E12" s="196">
        <v>43080</v>
      </c>
      <c r="F12" s="191" t="s">
        <v>1031</v>
      </c>
      <c r="G12" s="197">
        <v>97.689499999999995</v>
      </c>
      <c r="H12" s="54" t="s">
        <v>1</v>
      </c>
      <c r="I12" s="54" t="s">
        <v>1</v>
      </c>
      <c r="J12" s="54" t="s">
        <v>72</v>
      </c>
      <c r="K12" s="54" t="s">
        <v>1</v>
      </c>
      <c r="L12" s="54" t="s">
        <v>1</v>
      </c>
      <c r="M12" s="54" t="s">
        <v>1</v>
      </c>
      <c r="N12" s="54" t="s">
        <v>1</v>
      </c>
      <c r="O12" s="191" t="s">
        <v>1072</v>
      </c>
    </row>
    <row r="13" spans="1:15" s="49" customFormat="1" ht="105" customHeight="1" x14ac:dyDescent="0.25">
      <c r="A13" s="189">
        <v>8</v>
      </c>
      <c r="B13" s="54" t="s">
        <v>230</v>
      </c>
      <c r="C13" s="41" t="s">
        <v>1026</v>
      </c>
      <c r="D13" s="31">
        <v>122.43814999999999</v>
      </c>
      <c r="E13" s="196">
        <v>43080</v>
      </c>
      <c r="F13" s="54" t="s">
        <v>1</v>
      </c>
      <c r="G13" s="54" t="s">
        <v>1</v>
      </c>
      <c r="H13" s="54" t="s">
        <v>1</v>
      </c>
      <c r="I13" s="54" t="s">
        <v>1</v>
      </c>
      <c r="J13" s="54" t="s">
        <v>72</v>
      </c>
      <c r="K13" s="54" t="s">
        <v>1</v>
      </c>
      <c r="L13" s="54" t="s">
        <v>1</v>
      </c>
      <c r="M13" s="54" t="s">
        <v>1</v>
      </c>
      <c r="N13" s="54" t="s">
        <v>1</v>
      </c>
      <c r="O13" s="191" t="s">
        <v>1125</v>
      </c>
    </row>
    <row r="14" spans="1:15" s="49" customFormat="1" ht="112.5" customHeight="1" x14ac:dyDescent="0.25">
      <c r="A14" s="189">
        <v>9</v>
      </c>
      <c r="B14" s="54" t="s">
        <v>484</v>
      </c>
      <c r="C14" s="41" t="s">
        <v>1027</v>
      </c>
      <c r="D14" s="31">
        <v>122.43814999999999</v>
      </c>
      <c r="E14" s="196">
        <v>43080</v>
      </c>
      <c r="F14" s="54" t="s">
        <v>1</v>
      </c>
      <c r="G14" s="54" t="s">
        <v>1</v>
      </c>
      <c r="H14" s="54" t="s">
        <v>1</v>
      </c>
      <c r="I14" s="54" t="s">
        <v>1</v>
      </c>
      <c r="J14" s="54" t="s">
        <v>72</v>
      </c>
      <c r="K14" s="54" t="s">
        <v>1</v>
      </c>
      <c r="L14" s="54" t="s">
        <v>1</v>
      </c>
      <c r="M14" s="54" t="s">
        <v>1</v>
      </c>
      <c r="N14" s="54" t="s">
        <v>1</v>
      </c>
      <c r="O14" s="191" t="s">
        <v>1125</v>
      </c>
    </row>
    <row r="15" spans="1:15" ht="25.5" customHeight="1" x14ac:dyDescent="0.25">
      <c r="A15" s="147"/>
      <c r="B15" s="269" t="s">
        <v>162</v>
      </c>
      <c r="C15" s="270"/>
      <c r="D15" s="34">
        <f>SUM(D5:D14)</f>
        <v>1103.1971999999998</v>
      </c>
      <c r="E15" s="34"/>
      <c r="F15" s="145"/>
      <c r="G15" s="34">
        <f>SUM(G5:G14)</f>
        <v>681.78248999999994</v>
      </c>
      <c r="H15" s="35"/>
      <c r="I15" s="35"/>
      <c r="J15" s="146"/>
      <c r="K15" s="17"/>
      <c r="L15" s="34">
        <f>SUM(L5:L14)</f>
        <v>298.73</v>
      </c>
      <c r="M15" s="34"/>
      <c r="N15" s="34"/>
      <c r="O15" s="146"/>
    </row>
  </sheetData>
  <mergeCells count="12">
    <mergeCell ref="B15:C15"/>
    <mergeCell ref="A4:O4"/>
    <mergeCell ref="A9:O9"/>
    <mergeCell ref="O2:O3"/>
    <mergeCell ref="A1:O1"/>
    <mergeCell ref="J2:K2"/>
    <mergeCell ref="D2:E2"/>
    <mergeCell ref="M2:M3"/>
    <mergeCell ref="N2:N3"/>
    <mergeCell ref="B2:B3"/>
    <mergeCell ref="C2:C3"/>
    <mergeCell ref="A2:A3"/>
  </mergeCells>
  <pageMargins left="0.31496062992126" right="0.15748031496063" top="0.22" bottom="0.15748031496063" header="0.118110236220472" footer="0.15748031496063"/>
  <pageSetup paperSize="9" scale="69" orientation="landscape" r:id="rId1"/>
  <headerFooter>
    <oddHeader>&amp;R&amp;"-,Bold"&amp;18Feb-19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"/>
  <sheetViews>
    <sheetView view="pageBreakPreview" zoomScale="83" zoomScaleSheetLayoutView="83" workbookViewId="0">
      <selection activeCell="I6" sqref="I6"/>
    </sheetView>
  </sheetViews>
  <sheetFormatPr defaultColWidth="9.140625" defaultRowHeight="15" x14ac:dyDescent="0.25"/>
  <cols>
    <col min="1" max="1" width="3.5703125" style="168" customWidth="1"/>
    <col min="2" max="2" width="15.85546875" style="168" customWidth="1"/>
    <col min="3" max="3" width="23.85546875" style="32" customWidth="1"/>
    <col min="4" max="4" width="13.85546875" style="32" customWidth="1"/>
    <col min="5" max="5" width="13" style="32" customWidth="1"/>
    <col min="6" max="6" width="14" style="168" customWidth="1"/>
    <col min="7" max="7" width="13.5703125" style="168" customWidth="1"/>
    <col min="8" max="8" width="11.7109375" style="168" customWidth="1"/>
    <col min="9" max="9" width="13.85546875" style="5" customWidth="1"/>
    <col min="10" max="10" width="16.140625" style="5" customWidth="1"/>
    <col min="11" max="11" width="5.42578125" style="5" customWidth="1"/>
    <col min="12" max="12" width="11.5703125" style="5" customWidth="1"/>
    <col min="13" max="13" width="0.28515625" style="5" hidden="1" customWidth="1"/>
    <col min="14" max="14" width="12.28515625" style="5" hidden="1" customWidth="1"/>
    <col min="15" max="15" width="23.28515625" style="5" customWidth="1"/>
    <col min="16" max="16384" width="9.140625" style="5"/>
  </cols>
  <sheetData>
    <row r="1" spans="1:15" ht="27" thickBot="1" x14ac:dyDescent="0.3">
      <c r="A1" s="271" t="s">
        <v>1179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41.25" customHeight="1" thickTop="1" x14ac:dyDescent="0.25">
      <c r="A2" s="246" t="s">
        <v>2</v>
      </c>
      <c r="B2" s="246" t="s">
        <v>216</v>
      </c>
      <c r="C2" s="246" t="s">
        <v>3</v>
      </c>
      <c r="D2" s="262" t="s">
        <v>696</v>
      </c>
      <c r="E2" s="263"/>
      <c r="F2" s="165" t="s">
        <v>79</v>
      </c>
      <c r="G2" s="165" t="s">
        <v>319</v>
      </c>
      <c r="H2" s="165" t="s">
        <v>4</v>
      </c>
      <c r="I2" s="165" t="s">
        <v>5</v>
      </c>
      <c r="J2" s="249" t="s">
        <v>297</v>
      </c>
      <c r="K2" s="249"/>
      <c r="L2" s="165" t="s">
        <v>6</v>
      </c>
      <c r="M2" s="272" t="s">
        <v>683</v>
      </c>
      <c r="N2" s="249" t="s">
        <v>684</v>
      </c>
      <c r="O2" s="246" t="s">
        <v>59</v>
      </c>
    </row>
    <row r="3" spans="1:15" ht="26.25" customHeight="1" thickBot="1" x14ac:dyDescent="0.3">
      <c r="A3" s="259"/>
      <c r="B3" s="259"/>
      <c r="C3" s="259"/>
      <c r="D3" s="99" t="s">
        <v>697</v>
      </c>
      <c r="E3" s="99" t="s">
        <v>682</v>
      </c>
      <c r="F3" s="166" t="s">
        <v>34</v>
      </c>
      <c r="G3" s="98" t="s">
        <v>332</v>
      </c>
      <c r="H3" s="166"/>
      <c r="I3" s="166"/>
      <c r="J3" s="166" t="s">
        <v>7</v>
      </c>
      <c r="K3" s="166" t="s">
        <v>0</v>
      </c>
      <c r="L3" s="98" t="s">
        <v>332</v>
      </c>
      <c r="M3" s="273"/>
      <c r="N3" s="274"/>
      <c r="O3" s="259"/>
    </row>
    <row r="4" spans="1:15" ht="27" customHeight="1" x14ac:dyDescent="0.5">
      <c r="A4" s="337" t="s">
        <v>1032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</row>
    <row r="5" spans="1:15" ht="72.75" customHeight="1" x14ac:dyDescent="0.25">
      <c r="A5" s="233">
        <v>1</v>
      </c>
      <c r="B5" s="239" t="s">
        <v>210</v>
      </c>
      <c r="C5" s="41" t="s">
        <v>864</v>
      </c>
      <c r="D5" s="31">
        <v>1335.61</v>
      </c>
      <c r="E5" s="236">
        <v>42537</v>
      </c>
      <c r="F5" s="239" t="s">
        <v>658</v>
      </c>
      <c r="G5" s="188">
        <v>1080.39158</v>
      </c>
      <c r="H5" s="236">
        <v>43244</v>
      </c>
      <c r="I5" s="236">
        <v>43792</v>
      </c>
      <c r="J5" s="239" t="s">
        <v>1156</v>
      </c>
      <c r="K5" s="419">
        <v>0.35</v>
      </c>
      <c r="L5" s="188">
        <v>248.12</v>
      </c>
      <c r="M5" s="91" t="s">
        <v>716</v>
      </c>
      <c r="N5" s="91" t="s">
        <v>690</v>
      </c>
      <c r="O5" s="209"/>
    </row>
    <row r="6" spans="1:15" ht="60" customHeight="1" x14ac:dyDescent="0.25">
      <c r="A6" s="233">
        <v>2</v>
      </c>
      <c r="B6" s="239" t="s">
        <v>226</v>
      </c>
      <c r="C6" s="41" t="s">
        <v>865</v>
      </c>
      <c r="D6" s="31">
        <v>1337.89</v>
      </c>
      <c r="E6" s="236">
        <v>42537</v>
      </c>
      <c r="F6" s="239" t="s">
        <v>660</v>
      </c>
      <c r="G6" s="188">
        <v>1078.6604500000001</v>
      </c>
      <c r="H6" s="236">
        <v>43182</v>
      </c>
      <c r="I6" s="236">
        <v>43730</v>
      </c>
      <c r="J6" s="239" t="s">
        <v>170</v>
      </c>
      <c r="K6" s="17">
        <v>0.83</v>
      </c>
      <c r="L6" s="188">
        <v>125</v>
      </c>
      <c r="M6" s="235" t="s">
        <v>1</v>
      </c>
      <c r="N6" s="235" t="s">
        <v>725</v>
      </c>
      <c r="O6" s="209"/>
    </row>
    <row r="7" spans="1:15" ht="70.5" customHeight="1" x14ac:dyDescent="0.25">
      <c r="A7" s="233">
        <v>3</v>
      </c>
      <c r="B7" s="239" t="s">
        <v>226</v>
      </c>
      <c r="C7" s="41" t="s">
        <v>866</v>
      </c>
      <c r="D7" s="31">
        <v>1342.31</v>
      </c>
      <c r="E7" s="236">
        <v>42537</v>
      </c>
      <c r="F7" s="239" t="s">
        <v>659</v>
      </c>
      <c r="G7" s="188">
        <v>1082.8245400000001</v>
      </c>
      <c r="H7" s="236">
        <v>43182</v>
      </c>
      <c r="I7" s="236">
        <v>43730</v>
      </c>
      <c r="J7" s="239" t="s">
        <v>170</v>
      </c>
      <c r="K7" s="17">
        <v>0.78</v>
      </c>
      <c r="L7" s="188">
        <v>397.56</v>
      </c>
      <c r="M7" s="235" t="s">
        <v>1</v>
      </c>
      <c r="N7" s="235" t="s">
        <v>725</v>
      </c>
      <c r="O7" s="209"/>
    </row>
    <row r="8" spans="1:15" ht="60" customHeight="1" x14ac:dyDescent="0.25">
      <c r="A8" s="233">
        <v>4</v>
      </c>
      <c r="B8" s="239" t="s">
        <v>220</v>
      </c>
      <c r="C8" s="41" t="s">
        <v>867</v>
      </c>
      <c r="D8" s="31">
        <v>1325.04</v>
      </c>
      <c r="E8" s="236">
        <v>42537</v>
      </c>
      <c r="F8" s="239" t="s">
        <v>740</v>
      </c>
      <c r="G8" s="188">
        <v>1026.74569</v>
      </c>
      <c r="H8" s="236">
        <v>43252</v>
      </c>
      <c r="I8" s="236">
        <v>43830</v>
      </c>
      <c r="J8" s="239" t="s">
        <v>502</v>
      </c>
      <c r="K8" s="17">
        <v>0.17</v>
      </c>
      <c r="L8" s="188">
        <v>86</v>
      </c>
      <c r="M8" s="235" t="s">
        <v>693</v>
      </c>
      <c r="N8" s="91" t="s">
        <v>690</v>
      </c>
      <c r="O8" s="209" t="s">
        <v>978</v>
      </c>
    </row>
    <row r="9" spans="1:15" ht="60" customHeight="1" x14ac:dyDescent="0.25">
      <c r="A9" s="233">
        <v>5</v>
      </c>
      <c r="B9" s="239" t="s">
        <v>230</v>
      </c>
      <c r="C9" s="41" t="s">
        <v>868</v>
      </c>
      <c r="D9" s="31">
        <v>1312.06</v>
      </c>
      <c r="E9" s="236">
        <v>42537</v>
      </c>
      <c r="F9" s="239" t="s">
        <v>615</v>
      </c>
      <c r="G9" s="188">
        <v>1024.4141099999999</v>
      </c>
      <c r="H9" s="236">
        <v>43280</v>
      </c>
      <c r="I9" s="236">
        <v>43827</v>
      </c>
      <c r="J9" s="188" t="s">
        <v>72</v>
      </c>
      <c r="K9" s="188">
        <v>0</v>
      </c>
      <c r="L9" s="188">
        <v>0</v>
      </c>
      <c r="M9" s="235" t="s">
        <v>717</v>
      </c>
      <c r="N9" s="235" t="s">
        <v>725</v>
      </c>
      <c r="O9" s="209" t="s">
        <v>1045</v>
      </c>
    </row>
    <row r="10" spans="1:15" ht="81" customHeight="1" x14ac:dyDescent="0.25">
      <c r="A10" s="233">
        <v>6</v>
      </c>
      <c r="B10" s="239" t="s">
        <v>510</v>
      </c>
      <c r="C10" s="41" t="s">
        <v>869</v>
      </c>
      <c r="D10" s="31">
        <v>1333</v>
      </c>
      <c r="E10" s="236">
        <v>42537</v>
      </c>
      <c r="F10" s="239" t="s">
        <v>821</v>
      </c>
      <c r="G10" s="188">
        <v>1080.0700200000001</v>
      </c>
      <c r="H10" s="188">
        <v>0</v>
      </c>
      <c r="I10" s="188">
        <v>0</v>
      </c>
      <c r="J10" s="235" t="s">
        <v>590</v>
      </c>
      <c r="K10" s="17">
        <v>0.05</v>
      </c>
      <c r="L10" s="188">
        <v>0</v>
      </c>
      <c r="M10" s="235" t="s">
        <v>1</v>
      </c>
      <c r="N10" s="235" t="s">
        <v>725</v>
      </c>
      <c r="O10" s="209"/>
    </row>
    <row r="11" spans="1:15" s="49" customFormat="1" ht="81" customHeight="1" x14ac:dyDescent="0.25">
      <c r="A11" s="54">
        <v>7</v>
      </c>
      <c r="B11" s="54" t="s">
        <v>204</v>
      </c>
      <c r="C11" s="41" t="s">
        <v>1120</v>
      </c>
      <c r="D11" s="31">
        <v>1364</v>
      </c>
      <c r="E11" s="198">
        <v>42537</v>
      </c>
      <c r="F11" s="235" t="s">
        <v>1022</v>
      </c>
      <c r="G11" s="188">
        <v>1132.55619</v>
      </c>
      <c r="H11" s="236">
        <v>43526</v>
      </c>
      <c r="I11" s="236">
        <v>44075</v>
      </c>
      <c r="J11" s="235" t="s">
        <v>1162</v>
      </c>
      <c r="K11" s="17">
        <v>0.1</v>
      </c>
      <c r="L11" s="425">
        <v>50.12</v>
      </c>
      <c r="M11" s="188">
        <v>0</v>
      </c>
      <c r="N11" s="188">
        <v>0</v>
      </c>
      <c r="O11" s="209"/>
    </row>
    <row r="12" spans="1:15" s="49" customFormat="1" ht="55.5" customHeight="1" x14ac:dyDescent="0.25">
      <c r="A12" s="54">
        <v>8</v>
      </c>
      <c r="B12" s="54" t="s">
        <v>204</v>
      </c>
      <c r="C12" s="41" t="s">
        <v>1121</v>
      </c>
      <c r="D12" s="31">
        <v>1300</v>
      </c>
      <c r="E12" s="198">
        <v>42537</v>
      </c>
      <c r="F12" s="426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239" t="s">
        <v>1021</v>
      </c>
    </row>
    <row r="13" spans="1:15" ht="25.5" customHeight="1" x14ac:dyDescent="0.25">
      <c r="A13" s="167"/>
      <c r="B13" s="167"/>
      <c r="C13" s="33" t="s">
        <v>162</v>
      </c>
      <c r="D13" s="34">
        <f>SUM(D5:D12)</f>
        <v>10649.91</v>
      </c>
      <c r="E13" s="34"/>
      <c r="F13" s="164"/>
      <c r="G13" s="34">
        <f>SUM(G5:G12)</f>
        <v>7505.6625800000002</v>
      </c>
      <c r="H13" s="35"/>
      <c r="I13" s="35"/>
      <c r="J13" s="165"/>
      <c r="K13" s="17"/>
      <c r="L13" s="34">
        <f>SUM(L5:L12)</f>
        <v>906.80000000000007</v>
      </c>
      <c r="M13" s="34"/>
      <c r="N13" s="34"/>
      <c r="O13" s="165"/>
    </row>
  </sheetData>
  <mergeCells count="10">
    <mergeCell ref="A4:O4"/>
    <mergeCell ref="A1:O1"/>
    <mergeCell ref="A2:A3"/>
    <mergeCell ref="B2:B3"/>
    <mergeCell ref="C2:C3"/>
    <mergeCell ref="D2:E2"/>
    <mergeCell ref="J2:K2"/>
    <mergeCell ref="M2:M3"/>
    <mergeCell ref="N2:N3"/>
    <mergeCell ref="O2:O3"/>
  </mergeCells>
  <pageMargins left="0.44" right="0.15748031496063" top="0.22" bottom="0.15748031496063" header="0.118110236220472" footer="0.15748031496063"/>
  <pageSetup paperSize="9" scale="70" orientation="landscape" r:id="rId1"/>
  <headerFooter>
    <oddHeader>&amp;R&amp;"-,Bold"&amp;18Feb-19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="78" zoomScaleNormal="78" workbookViewId="0">
      <selection activeCell="J5" sqref="J5"/>
    </sheetView>
  </sheetViews>
  <sheetFormatPr defaultRowHeight="15" x14ac:dyDescent="0.25"/>
  <cols>
    <col min="1" max="1" width="3.85546875" style="49" customWidth="1"/>
    <col min="2" max="2" width="12.140625" style="192" customWidth="1"/>
    <col min="3" max="3" width="25.28515625" style="49" customWidth="1"/>
    <col min="4" max="4" width="17" style="49" customWidth="1"/>
    <col min="5" max="5" width="15.5703125" style="49" customWidth="1"/>
    <col min="6" max="6" width="14.5703125" style="49" customWidth="1"/>
    <col min="7" max="7" width="12" style="49" customWidth="1"/>
    <col min="8" max="8" width="15" style="49" customWidth="1"/>
    <col min="9" max="9" width="16.85546875" style="49" customWidth="1"/>
    <col min="10" max="10" width="18.28515625" style="49" customWidth="1"/>
    <col min="11" max="11" width="9" style="49" customWidth="1"/>
    <col min="12" max="12" width="12.5703125" style="49" customWidth="1"/>
    <col min="13" max="13" width="15.140625" style="49" customWidth="1"/>
    <col min="14" max="14" width="15.85546875" style="49" customWidth="1"/>
    <col min="15" max="15" width="23.5703125" style="49" customWidth="1"/>
    <col min="16" max="16384" width="9.140625" style="49"/>
  </cols>
  <sheetData>
    <row r="1" spans="1:17" s="5" customFormat="1" ht="26.25" x14ac:dyDescent="0.25">
      <c r="A1" s="247" t="s">
        <v>1178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Q1" s="187"/>
    </row>
    <row r="2" spans="1:17" s="5" customFormat="1" ht="44.25" customHeight="1" x14ac:dyDescent="0.25">
      <c r="A2" s="249" t="s">
        <v>2</v>
      </c>
      <c r="B2" s="249" t="s">
        <v>216</v>
      </c>
      <c r="C2" s="249" t="s">
        <v>3</v>
      </c>
      <c r="D2" s="249" t="s">
        <v>696</v>
      </c>
      <c r="E2" s="249"/>
      <c r="F2" s="249" t="s">
        <v>79</v>
      </c>
      <c r="G2" s="209" t="s">
        <v>319</v>
      </c>
      <c r="H2" s="249" t="s">
        <v>4</v>
      </c>
      <c r="I2" s="249" t="s">
        <v>5</v>
      </c>
      <c r="J2" s="249" t="s">
        <v>1012</v>
      </c>
      <c r="K2" s="249"/>
      <c r="L2" s="209" t="s">
        <v>6</v>
      </c>
      <c r="M2" s="249" t="s">
        <v>683</v>
      </c>
      <c r="N2" s="249" t="s">
        <v>684</v>
      </c>
      <c r="O2" s="249" t="s">
        <v>59</v>
      </c>
      <c r="Q2" s="187"/>
    </row>
    <row r="3" spans="1:17" s="5" customFormat="1" ht="27" customHeight="1" x14ac:dyDescent="0.25">
      <c r="A3" s="249"/>
      <c r="B3" s="249"/>
      <c r="C3" s="249"/>
      <c r="D3" s="36" t="s">
        <v>697</v>
      </c>
      <c r="E3" s="36" t="s">
        <v>682</v>
      </c>
      <c r="F3" s="249"/>
      <c r="G3" s="36" t="s">
        <v>332</v>
      </c>
      <c r="H3" s="249"/>
      <c r="I3" s="249"/>
      <c r="J3" s="209" t="s">
        <v>7</v>
      </c>
      <c r="K3" s="209" t="s">
        <v>0</v>
      </c>
      <c r="L3" s="36" t="s">
        <v>332</v>
      </c>
      <c r="M3" s="249"/>
      <c r="N3" s="249"/>
      <c r="O3" s="249"/>
      <c r="Q3" s="187"/>
    </row>
    <row r="4" spans="1:17" s="5" customFormat="1" ht="79.5" customHeight="1" x14ac:dyDescent="0.25">
      <c r="A4" s="233">
        <v>1</v>
      </c>
      <c r="B4" s="239" t="s">
        <v>685</v>
      </c>
      <c r="C4" s="41" t="s">
        <v>1143</v>
      </c>
      <c r="D4" s="240" t="s">
        <v>1</v>
      </c>
      <c r="E4" s="198" t="s">
        <v>1</v>
      </c>
      <c r="F4" s="239" t="s">
        <v>949</v>
      </c>
      <c r="G4" s="126">
        <v>1252.6200899999999</v>
      </c>
      <c r="H4" s="198">
        <v>43526</v>
      </c>
      <c r="I4" s="198">
        <v>43983</v>
      </c>
      <c r="J4" s="239" t="s">
        <v>1161</v>
      </c>
      <c r="K4" s="17">
        <v>0.1</v>
      </c>
      <c r="L4" s="188">
        <v>0</v>
      </c>
      <c r="M4" s="235" t="s">
        <v>693</v>
      </c>
      <c r="N4" s="235" t="s">
        <v>690</v>
      </c>
      <c r="O4" s="427" t="s">
        <v>876</v>
      </c>
      <c r="Q4" s="192"/>
    </row>
    <row r="5" spans="1:17" s="5" customFormat="1" ht="79.5" customHeight="1" x14ac:dyDescent="0.25">
      <c r="A5" s="233">
        <v>1</v>
      </c>
      <c r="B5" s="239" t="s">
        <v>606</v>
      </c>
      <c r="C5" s="41" t="s">
        <v>1013</v>
      </c>
      <c r="D5" s="240" t="s">
        <v>1005</v>
      </c>
      <c r="E5" s="198">
        <v>42544</v>
      </c>
      <c r="F5" s="239" t="s">
        <v>304</v>
      </c>
      <c r="G5" s="126">
        <v>125.95829000000001</v>
      </c>
      <c r="H5" s="198">
        <v>43509</v>
      </c>
      <c r="I5" s="198">
        <v>43689</v>
      </c>
      <c r="J5" s="239" t="s">
        <v>1170</v>
      </c>
      <c r="K5" s="17">
        <v>0.3</v>
      </c>
      <c r="L5" s="188">
        <v>0</v>
      </c>
      <c r="M5" s="235" t="s">
        <v>1138</v>
      </c>
      <c r="N5" s="235" t="s">
        <v>1136</v>
      </c>
      <c r="O5" s="427"/>
      <c r="Q5" s="192"/>
    </row>
    <row r="6" spans="1:17" s="5" customFormat="1" ht="67.5" customHeight="1" x14ac:dyDescent="0.25">
      <c r="A6" s="233">
        <v>2</v>
      </c>
      <c r="B6" s="239" t="s">
        <v>686</v>
      </c>
      <c r="C6" s="41" t="s">
        <v>1000</v>
      </c>
      <c r="D6" s="240" t="s">
        <v>1005</v>
      </c>
      <c r="E6" s="198">
        <v>42544</v>
      </c>
      <c r="F6" s="239" t="s">
        <v>835</v>
      </c>
      <c r="G6" s="126">
        <v>125.6187</v>
      </c>
      <c r="H6" s="198">
        <v>43508</v>
      </c>
      <c r="I6" s="198">
        <v>43688</v>
      </c>
      <c r="J6" s="239" t="s">
        <v>1167</v>
      </c>
      <c r="K6" s="17">
        <v>0.3</v>
      </c>
      <c r="L6" s="188" t="s">
        <v>1</v>
      </c>
      <c r="M6" s="235" t="s">
        <v>1043</v>
      </c>
      <c r="N6" s="235" t="s">
        <v>690</v>
      </c>
      <c r="O6" s="427"/>
      <c r="Q6" s="192"/>
    </row>
    <row r="7" spans="1:17" s="5" customFormat="1" ht="77.25" customHeight="1" x14ac:dyDescent="0.25">
      <c r="A7" s="233">
        <v>3</v>
      </c>
      <c r="B7" s="239" t="s">
        <v>874</v>
      </c>
      <c r="C7" s="41" t="s">
        <v>1011</v>
      </c>
      <c r="D7" s="240" t="s">
        <v>1007</v>
      </c>
      <c r="E7" s="198">
        <v>42544</v>
      </c>
      <c r="F7" s="239" t="s">
        <v>875</v>
      </c>
      <c r="G7" s="126">
        <v>92.201880000000003</v>
      </c>
      <c r="H7" s="198">
        <v>43410</v>
      </c>
      <c r="I7" s="198">
        <v>43590</v>
      </c>
      <c r="J7" s="239" t="s">
        <v>1126</v>
      </c>
      <c r="K7" s="17">
        <v>0.95</v>
      </c>
      <c r="L7" s="188">
        <v>20</v>
      </c>
      <c r="M7" s="235" t="s">
        <v>693</v>
      </c>
      <c r="N7" s="235" t="s">
        <v>690</v>
      </c>
      <c r="O7" s="209"/>
      <c r="Q7" s="192"/>
    </row>
    <row r="8" spans="1:17" s="5" customFormat="1" ht="55.5" customHeight="1" x14ac:dyDescent="0.25">
      <c r="A8" s="233">
        <v>4</v>
      </c>
      <c r="B8" s="239" t="s">
        <v>602</v>
      </c>
      <c r="C8" s="41" t="s">
        <v>1014</v>
      </c>
      <c r="D8" s="240" t="s">
        <v>1005</v>
      </c>
      <c r="E8" s="198">
        <v>42544</v>
      </c>
      <c r="F8" s="239" t="s">
        <v>979</v>
      </c>
      <c r="G8" s="126">
        <v>111.2</v>
      </c>
      <c r="H8" s="198">
        <v>43526</v>
      </c>
      <c r="I8" s="198">
        <v>43709</v>
      </c>
      <c r="J8" s="239" t="s">
        <v>730</v>
      </c>
      <c r="K8" s="17">
        <v>0.62</v>
      </c>
      <c r="L8" s="188" t="s">
        <v>1</v>
      </c>
      <c r="M8" s="235" t="s">
        <v>1123</v>
      </c>
      <c r="N8" s="235" t="s">
        <v>690</v>
      </c>
      <c r="O8" s="427"/>
      <c r="Q8" s="192"/>
    </row>
    <row r="9" spans="1:17" s="5" customFormat="1" ht="66" customHeight="1" x14ac:dyDescent="0.25">
      <c r="A9" s="233">
        <v>5</v>
      </c>
      <c r="B9" s="239" t="s">
        <v>620</v>
      </c>
      <c r="C9" s="41" t="s">
        <v>1010</v>
      </c>
      <c r="D9" s="240" t="s">
        <v>1005</v>
      </c>
      <c r="E9" s="198">
        <v>42544</v>
      </c>
      <c r="F9" s="240" t="s">
        <v>1006</v>
      </c>
      <c r="G9" s="126">
        <v>113</v>
      </c>
      <c r="H9" s="198">
        <v>43441</v>
      </c>
      <c r="I9" s="198">
        <v>43622</v>
      </c>
      <c r="J9" s="239" t="s">
        <v>1156</v>
      </c>
      <c r="K9" s="17">
        <v>0.3</v>
      </c>
      <c r="L9" s="188">
        <v>16</v>
      </c>
      <c r="M9" s="235" t="s">
        <v>717</v>
      </c>
      <c r="N9" s="235" t="s">
        <v>1136</v>
      </c>
      <c r="O9" s="427"/>
      <c r="Q9" s="192"/>
    </row>
    <row r="10" spans="1:17" ht="61.5" customHeight="1" x14ac:dyDescent="0.25">
      <c r="A10" s="233">
        <v>6</v>
      </c>
      <c r="B10" s="54" t="s">
        <v>673</v>
      </c>
      <c r="C10" s="41" t="s">
        <v>1001</v>
      </c>
      <c r="D10" s="240" t="s">
        <v>1008</v>
      </c>
      <c r="E10" s="198">
        <v>42544</v>
      </c>
      <c r="F10" s="240" t="s">
        <v>509</v>
      </c>
      <c r="G10" s="418">
        <v>100.94</v>
      </c>
      <c r="H10" s="428" t="s">
        <v>1</v>
      </c>
      <c r="I10" s="428" t="s">
        <v>1</v>
      </c>
      <c r="J10" s="54" t="s">
        <v>72</v>
      </c>
      <c r="K10" s="137"/>
      <c r="L10" s="54" t="s">
        <v>1</v>
      </c>
      <c r="M10" s="235" t="s">
        <v>717</v>
      </c>
      <c r="N10" s="89" t="s">
        <v>692</v>
      </c>
      <c r="O10" s="209" t="s">
        <v>494</v>
      </c>
    </row>
    <row r="11" spans="1:17" ht="82.5" customHeight="1" x14ac:dyDescent="0.25">
      <c r="A11" s="233">
        <v>7</v>
      </c>
      <c r="B11" s="54" t="s">
        <v>500</v>
      </c>
      <c r="C11" s="41" t="s">
        <v>1002</v>
      </c>
      <c r="D11" s="240" t="s">
        <v>1008</v>
      </c>
      <c r="E11" s="198">
        <v>43326</v>
      </c>
      <c r="F11" s="240" t="s">
        <v>1009</v>
      </c>
      <c r="G11" s="396">
        <v>107.4</v>
      </c>
      <c r="H11" s="198">
        <v>43532</v>
      </c>
      <c r="I11" s="198">
        <v>43715</v>
      </c>
      <c r="J11" s="54" t="s">
        <v>72</v>
      </c>
      <c r="K11" s="54" t="s">
        <v>1</v>
      </c>
      <c r="L11" s="54" t="s">
        <v>1</v>
      </c>
      <c r="M11" s="235" t="s">
        <v>1138</v>
      </c>
      <c r="N11" s="235" t="s">
        <v>1136</v>
      </c>
      <c r="O11" s="209" t="s">
        <v>467</v>
      </c>
    </row>
    <row r="12" spans="1:17" ht="73.5" customHeight="1" x14ac:dyDescent="0.25">
      <c r="A12" s="233">
        <v>8</v>
      </c>
      <c r="B12" s="54" t="s">
        <v>166</v>
      </c>
      <c r="C12" s="41" t="s">
        <v>1003</v>
      </c>
      <c r="D12" s="240" t="s">
        <v>1008</v>
      </c>
      <c r="E12" s="198">
        <v>43326</v>
      </c>
      <c r="F12" s="428" t="s">
        <v>1</v>
      </c>
      <c r="G12" s="428" t="s">
        <v>1</v>
      </c>
      <c r="H12" s="428" t="s">
        <v>1</v>
      </c>
      <c r="I12" s="428" t="s">
        <v>1</v>
      </c>
      <c r="J12" s="239" t="s">
        <v>1015</v>
      </c>
      <c r="K12" s="137"/>
      <c r="L12" s="54" t="s">
        <v>1</v>
      </c>
      <c r="M12" s="239" t="s">
        <v>1135</v>
      </c>
      <c r="N12" s="235" t="s">
        <v>1136</v>
      </c>
      <c r="O12" s="239" t="s">
        <v>1145</v>
      </c>
    </row>
    <row r="13" spans="1:17" ht="91.5" customHeight="1" x14ac:dyDescent="0.25">
      <c r="A13" s="233">
        <v>9</v>
      </c>
      <c r="B13" s="54" t="s">
        <v>605</v>
      </c>
      <c r="C13" s="41" t="s">
        <v>1004</v>
      </c>
      <c r="D13" s="240" t="s">
        <v>1008</v>
      </c>
      <c r="E13" s="198">
        <v>43472</v>
      </c>
      <c r="F13" s="428" t="s">
        <v>1</v>
      </c>
      <c r="G13" s="428" t="s">
        <v>1</v>
      </c>
      <c r="H13" s="428" t="s">
        <v>1</v>
      </c>
      <c r="I13" s="428" t="s">
        <v>1</v>
      </c>
      <c r="J13" s="239" t="s">
        <v>1015</v>
      </c>
      <c r="K13" s="137"/>
      <c r="L13" s="54" t="s">
        <v>1</v>
      </c>
      <c r="M13" s="235" t="s">
        <v>717</v>
      </c>
      <c r="N13" s="235" t="s">
        <v>1136</v>
      </c>
      <c r="O13" s="239" t="s">
        <v>1145</v>
      </c>
    </row>
  </sheetData>
  <mergeCells count="12">
    <mergeCell ref="N2:N3"/>
    <mergeCell ref="O2:O3"/>
    <mergeCell ref="A1:O1"/>
    <mergeCell ref="A2:A3"/>
    <mergeCell ref="B2:B3"/>
    <mergeCell ref="C2:C3"/>
    <mergeCell ref="D2:E2"/>
    <mergeCell ref="F2:F3"/>
    <mergeCell ref="H2:H3"/>
    <mergeCell ref="I2:I3"/>
    <mergeCell ref="J2:K2"/>
    <mergeCell ref="M2:M3"/>
  </mergeCells>
  <pageMargins left="0.45" right="0.16" top="0.46" bottom="0.3" header="0.23" footer="0.3"/>
  <pageSetup scale="54" fitToHeight="15" orientation="landscape" verticalDpi="0" r:id="rId1"/>
  <headerFooter>
    <oddHeader>&amp;R&amp;"-,Bold"&amp;14Feb-19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BreakPreview" zoomScale="86" zoomScaleNormal="71" zoomScaleSheetLayoutView="86" workbookViewId="0">
      <pane ySplit="7" topLeftCell="A92" activePane="bottomLeft" state="frozen"/>
      <selection pane="bottomLeft" activeCell="A8" sqref="A8:XFD39"/>
    </sheetView>
  </sheetViews>
  <sheetFormatPr defaultRowHeight="15" x14ac:dyDescent="0.25"/>
  <cols>
    <col min="1" max="1" width="4.28515625" customWidth="1"/>
    <col min="2" max="2" width="12.5703125" customWidth="1"/>
    <col min="3" max="3" width="22.5703125" customWidth="1"/>
    <col min="4" max="4" width="13.42578125" customWidth="1"/>
    <col min="5" max="5" width="13.85546875" customWidth="1"/>
    <col min="6" max="6" width="13.42578125" style="118" customWidth="1"/>
    <col min="7" max="7" width="16.28515625" customWidth="1"/>
    <col min="8" max="8" width="12.7109375" customWidth="1"/>
    <col min="9" max="9" width="15.5703125" customWidth="1"/>
    <col min="10" max="10" width="19.28515625" customWidth="1"/>
    <col min="11" max="11" width="11.28515625" customWidth="1"/>
    <col min="12" max="12" width="10" customWidth="1"/>
    <col min="13" max="13" width="18.42578125" hidden="1" customWidth="1"/>
    <col min="14" max="14" width="13" hidden="1" customWidth="1"/>
    <col min="15" max="15" width="24.85546875" style="118" customWidth="1"/>
  </cols>
  <sheetData>
    <row r="1" spans="1:15" s="5" customFormat="1" ht="21" customHeight="1" x14ac:dyDescent="0.25">
      <c r="A1" s="338" t="s">
        <v>819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</row>
    <row r="2" spans="1:15" s="5" customFormat="1" ht="12" customHeight="1" x14ac:dyDescent="0.25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81"/>
      <c r="L2" s="179"/>
      <c r="M2" s="179"/>
      <c r="N2" s="179"/>
      <c r="O2" s="180"/>
    </row>
    <row r="3" spans="1:15" s="13" customFormat="1" ht="45.75" customHeight="1" x14ac:dyDescent="0.25">
      <c r="A3" s="173" t="s">
        <v>2</v>
      </c>
      <c r="B3" s="242" t="s">
        <v>731</v>
      </c>
      <c r="C3" s="242"/>
      <c r="D3" s="173" t="s">
        <v>732</v>
      </c>
      <c r="E3" s="242" t="s">
        <v>1056</v>
      </c>
      <c r="F3" s="242"/>
      <c r="G3" s="242" t="s">
        <v>1057</v>
      </c>
      <c r="H3" s="242"/>
      <c r="I3" s="173" t="s">
        <v>735</v>
      </c>
      <c r="J3" s="173" t="s">
        <v>1058</v>
      </c>
      <c r="K3" s="242" t="s">
        <v>737</v>
      </c>
      <c r="L3" s="242"/>
      <c r="M3" s="242" t="s">
        <v>738</v>
      </c>
      <c r="N3" s="242"/>
      <c r="O3" s="173" t="s">
        <v>758</v>
      </c>
    </row>
    <row r="4" spans="1:15" s="5" customFormat="1" ht="45" customHeight="1" x14ac:dyDescent="0.25">
      <c r="A4" s="176">
        <v>1</v>
      </c>
      <c r="B4" s="249" t="s">
        <v>1059</v>
      </c>
      <c r="C4" s="249"/>
      <c r="D4" s="175" t="s">
        <v>1068</v>
      </c>
      <c r="E4" s="300">
        <v>75</v>
      </c>
      <c r="F4" s="301"/>
      <c r="G4" s="176">
        <v>32</v>
      </c>
      <c r="H4" s="176"/>
      <c r="I4" s="176">
        <v>16</v>
      </c>
      <c r="J4" s="176">
        <v>43</v>
      </c>
      <c r="K4" s="250">
        <v>20</v>
      </c>
      <c r="L4" s="250"/>
      <c r="M4" s="250">
        <v>9</v>
      </c>
      <c r="N4" s="250"/>
      <c r="O4" s="177" t="s">
        <v>1</v>
      </c>
    </row>
    <row r="5" spans="1:15" s="5" customFormat="1" ht="24.75" customHeight="1" x14ac:dyDescent="0.25">
      <c r="A5" s="342" t="s">
        <v>1071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4"/>
    </row>
    <row r="6" spans="1:15" s="5" customFormat="1" ht="33.75" customHeight="1" x14ac:dyDescent="0.25">
      <c r="A6" s="249" t="s">
        <v>2</v>
      </c>
      <c r="B6" s="249" t="s">
        <v>216</v>
      </c>
      <c r="C6" s="249" t="s">
        <v>3</v>
      </c>
      <c r="D6" s="242" t="s">
        <v>696</v>
      </c>
      <c r="E6" s="242"/>
      <c r="F6" s="249" t="s">
        <v>79</v>
      </c>
      <c r="G6" s="174" t="s">
        <v>319</v>
      </c>
      <c r="H6" s="249" t="s">
        <v>4</v>
      </c>
      <c r="I6" s="249" t="s">
        <v>5</v>
      </c>
      <c r="J6" s="249" t="s">
        <v>297</v>
      </c>
      <c r="K6" s="249"/>
      <c r="L6" s="174" t="s">
        <v>6</v>
      </c>
      <c r="M6" s="249" t="s">
        <v>683</v>
      </c>
      <c r="N6" s="249" t="s">
        <v>684</v>
      </c>
      <c r="O6" s="249" t="s">
        <v>59</v>
      </c>
    </row>
    <row r="7" spans="1:15" s="5" customFormat="1" ht="21.75" customHeight="1" x14ac:dyDescent="0.25">
      <c r="A7" s="249"/>
      <c r="B7" s="249"/>
      <c r="C7" s="249"/>
      <c r="D7" s="36" t="s">
        <v>697</v>
      </c>
      <c r="E7" s="36" t="s">
        <v>682</v>
      </c>
      <c r="F7" s="249"/>
      <c r="G7" s="36" t="s">
        <v>332</v>
      </c>
      <c r="H7" s="249"/>
      <c r="I7" s="249"/>
      <c r="J7" s="36" t="s">
        <v>1070</v>
      </c>
      <c r="K7" s="36" t="s">
        <v>0</v>
      </c>
      <c r="L7" s="174" t="s">
        <v>332</v>
      </c>
      <c r="M7" s="249"/>
      <c r="N7" s="249"/>
      <c r="O7" s="249"/>
    </row>
    <row r="8" spans="1:15" s="49" customFormat="1" ht="50.25" customHeight="1" x14ac:dyDescent="0.25">
      <c r="A8" s="54">
        <v>1</v>
      </c>
      <c r="B8" s="239" t="s">
        <v>703</v>
      </c>
      <c r="C8" s="41" t="s">
        <v>886</v>
      </c>
      <c r="D8" s="241">
        <v>128</v>
      </c>
      <c r="E8" s="198">
        <v>42696</v>
      </c>
      <c r="F8" s="239" t="s">
        <v>887</v>
      </c>
      <c r="G8" s="346">
        <v>293.23491999999999</v>
      </c>
      <c r="H8" s="54" t="s">
        <v>1</v>
      </c>
      <c r="I8" s="54" t="s">
        <v>1</v>
      </c>
      <c r="J8" s="239" t="s">
        <v>1156</v>
      </c>
      <c r="K8" s="419">
        <v>0.45</v>
      </c>
      <c r="L8" s="54" t="s">
        <v>1</v>
      </c>
      <c r="M8" s="137"/>
      <c r="N8" s="137"/>
      <c r="O8" s="239"/>
    </row>
    <row r="9" spans="1:15" s="49" customFormat="1" ht="54" customHeight="1" x14ac:dyDescent="0.25">
      <c r="A9" s="54">
        <v>2</v>
      </c>
      <c r="B9" s="239" t="s">
        <v>703</v>
      </c>
      <c r="C9" s="41" t="s">
        <v>888</v>
      </c>
      <c r="D9" s="241">
        <v>128</v>
      </c>
      <c r="E9" s="198">
        <v>42696</v>
      </c>
      <c r="F9" s="239" t="s">
        <v>887</v>
      </c>
      <c r="G9" s="346"/>
      <c r="H9" s="54" t="s">
        <v>1</v>
      </c>
      <c r="I9" s="54" t="s">
        <v>1</v>
      </c>
      <c r="J9" s="239" t="s">
        <v>1171</v>
      </c>
      <c r="K9" s="419">
        <v>0.3</v>
      </c>
      <c r="L9" s="54" t="s">
        <v>1</v>
      </c>
      <c r="M9" s="137"/>
      <c r="N9" s="137"/>
      <c r="O9" s="239"/>
    </row>
    <row r="10" spans="1:15" s="49" customFormat="1" ht="54.75" customHeight="1" x14ac:dyDescent="0.25">
      <c r="A10" s="54">
        <v>3</v>
      </c>
      <c r="B10" s="239" t="s">
        <v>703</v>
      </c>
      <c r="C10" s="41" t="s">
        <v>890</v>
      </c>
      <c r="D10" s="241">
        <v>128</v>
      </c>
      <c r="E10" s="198">
        <v>42696</v>
      </c>
      <c r="F10" s="239" t="s">
        <v>887</v>
      </c>
      <c r="G10" s="346"/>
      <c r="H10" s="54" t="s">
        <v>1</v>
      </c>
      <c r="I10" s="54" t="s">
        <v>1</v>
      </c>
      <c r="J10" s="54" t="s">
        <v>72</v>
      </c>
      <c r="K10" s="54" t="s">
        <v>1</v>
      </c>
      <c r="L10" s="54" t="s">
        <v>1</v>
      </c>
      <c r="M10" s="137"/>
      <c r="N10" s="137"/>
      <c r="O10" s="239" t="s">
        <v>1053</v>
      </c>
    </row>
    <row r="11" spans="1:15" s="49" customFormat="1" ht="96.75" customHeight="1" x14ac:dyDescent="0.25">
      <c r="A11" s="54">
        <v>4</v>
      </c>
      <c r="B11" s="239" t="s">
        <v>704</v>
      </c>
      <c r="C11" s="41" t="s">
        <v>891</v>
      </c>
      <c r="D11" s="241">
        <v>128</v>
      </c>
      <c r="E11" s="198">
        <v>42696</v>
      </c>
      <c r="F11" s="239" t="s">
        <v>343</v>
      </c>
      <c r="G11" s="346">
        <v>197.55673999999999</v>
      </c>
      <c r="H11" s="429">
        <v>43326</v>
      </c>
      <c r="I11" s="429">
        <v>43598</v>
      </c>
      <c r="J11" s="239" t="s">
        <v>1175</v>
      </c>
      <c r="K11" s="419">
        <v>0.8</v>
      </c>
      <c r="L11" s="346">
        <v>64.691990000000004</v>
      </c>
      <c r="M11" s="137"/>
      <c r="N11" s="137"/>
      <c r="O11" s="239" t="s">
        <v>1054</v>
      </c>
    </row>
    <row r="12" spans="1:15" s="49" customFormat="1" ht="59.25" customHeight="1" x14ac:dyDescent="0.25">
      <c r="A12" s="54">
        <v>5</v>
      </c>
      <c r="B12" s="239" t="s">
        <v>704</v>
      </c>
      <c r="C12" s="41" t="s">
        <v>892</v>
      </c>
      <c r="D12" s="241">
        <v>128</v>
      </c>
      <c r="E12" s="198">
        <v>42696</v>
      </c>
      <c r="F12" s="239" t="s">
        <v>343</v>
      </c>
      <c r="G12" s="346"/>
      <c r="H12" s="429"/>
      <c r="I12" s="429"/>
      <c r="J12" s="209" t="s">
        <v>8</v>
      </c>
      <c r="K12" s="18">
        <v>1</v>
      </c>
      <c r="L12" s="346"/>
      <c r="M12" s="137"/>
      <c r="N12" s="137"/>
      <c r="O12" s="239"/>
    </row>
    <row r="13" spans="1:15" s="49" customFormat="1" ht="59.25" customHeight="1" x14ac:dyDescent="0.25">
      <c r="A13" s="54">
        <v>6</v>
      </c>
      <c r="B13" s="239" t="s">
        <v>601</v>
      </c>
      <c r="C13" s="41" t="s">
        <v>893</v>
      </c>
      <c r="D13" s="241">
        <v>128</v>
      </c>
      <c r="E13" s="198">
        <v>42696</v>
      </c>
      <c r="F13" s="239" t="s">
        <v>894</v>
      </c>
      <c r="G13" s="346">
        <v>198.56493</v>
      </c>
      <c r="H13" s="429">
        <v>43413</v>
      </c>
      <c r="I13" s="429">
        <v>43685</v>
      </c>
      <c r="J13" s="54" t="s">
        <v>170</v>
      </c>
      <c r="K13" s="419">
        <v>0.75</v>
      </c>
      <c r="L13" s="241">
        <v>60.85</v>
      </c>
      <c r="M13" s="137"/>
      <c r="N13" s="137"/>
      <c r="O13" s="239"/>
    </row>
    <row r="14" spans="1:15" s="49" customFormat="1" ht="117" customHeight="1" x14ac:dyDescent="0.25">
      <c r="A14" s="54">
        <v>7</v>
      </c>
      <c r="B14" s="239" t="s">
        <v>601</v>
      </c>
      <c r="C14" s="41" t="s">
        <v>895</v>
      </c>
      <c r="D14" s="241">
        <v>128</v>
      </c>
      <c r="E14" s="198">
        <v>42696</v>
      </c>
      <c r="F14" s="239" t="s">
        <v>894</v>
      </c>
      <c r="G14" s="346"/>
      <c r="H14" s="429"/>
      <c r="I14" s="429"/>
      <c r="J14" s="54" t="s">
        <v>184</v>
      </c>
      <c r="K14" s="419" t="s">
        <v>1</v>
      </c>
      <c r="L14" s="54" t="s">
        <v>1</v>
      </c>
      <c r="M14" s="137"/>
      <c r="N14" s="137"/>
      <c r="O14" s="239" t="s">
        <v>1016</v>
      </c>
    </row>
    <row r="15" spans="1:15" s="49" customFormat="1" ht="57" customHeight="1" x14ac:dyDescent="0.25">
      <c r="A15" s="54">
        <v>8</v>
      </c>
      <c r="B15" s="239" t="s">
        <v>602</v>
      </c>
      <c r="C15" s="41" t="s">
        <v>896</v>
      </c>
      <c r="D15" s="241">
        <v>128</v>
      </c>
      <c r="E15" s="198">
        <v>42696</v>
      </c>
      <c r="F15" s="239" t="s">
        <v>897</v>
      </c>
      <c r="G15" s="346">
        <v>193.46048999999999</v>
      </c>
      <c r="H15" s="429">
        <v>43441</v>
      </c>
      <c r="I15" s="429">
        <v>43714</v>
      </c>
      <c r="J15" s="239" t="s">
        <v>502</v>
      </c>
      <c r="K15" s="419">
        <v>0.25</v>
      </c>
      <c r="L15" s="431">
        <v>27.22</v>
      </c>
      <c r="M15" s="137"/>
      <c r="N15" s="137"/>
      <c r="O15" s="239"/>
    </row>
    <row r="16" spans="1:15" s="49" customFormat="1" ht="57" customHeight="1" x14ac:dyDescent="0.25">
      <c r="A16" s="54">
        <v>9</v>
      </c>
      <c r="B16" s="239" t="s">
        <v>602</v>
      </c>
      <c r="C16" s="41" t="s">
        <v>898</v>
      </c>
      <c r="D16" s="241">
        <v>128</v>
      </c>
      <c r="E16" s="198">
        <v>42696</v>
      </c>
      <c r="F16" s="239" t="s">
        <v>897</v>
      </c>
      <c r="G16" s="346"/>
      <c r="H16" s="429"/>
      <c r="I16" s="429"/>
      <c r="J16" s="239" t="s">
        <v>502</v>
      </c>
      <c r="K16" s="419">
        <v>0.28000000000000003</v>
      </c>
      <c r="L16" s="432"/>
      <c r="M16" s="137"/>
      <c r="N16" s="137"/>
      <c r="O16" s="239" t="s">
        <v>426</v>
      </c>
    </row>
    <row r="17" spans="1:15" s="49" customFormat="1" ht="57" customHeight="1" x14ac:dyDescent="0.25">
      <c r="A17" s="54">
        <v>10</v>
      </c>
      <c r="B17" s="239" t="s">
        <v>602</v>
      </c>
      <c r="C17" s="41" t="s">
        <v>899</v>
      </c>
      <c r="D17" s="241">
        <v>128</v>
      </c>
      <c r="E17" s="198">
        <v>42696</v>
      </c>
      <c r="F17" s="239" t="s">
        <v>900</v>
      </c>
      <c r="G17" s="346">
        <v>200.11016000000001</v>
      </c>
      <c r="H17" s="429">
        <v>43441</v>
      </c>
      <c r="I17" s="429">
        <v>43714</v>
      </c>
      <c r="J17" s="54" t="s">
        <v>976</v>
      </c>
      <c r="K17" s="419">
        <v>0.05</v>
      </c>
      <c r="L17" s="54" t="s">
        <v>1</v>
      </c>
      <c r="M17" s="137"/>
      <c r="N17" s="137"/>
      <c r="O17" s="239"/>
    </row>
    <row r="18" spans="1:15" s="49" customFormat="1" ht="101.25" customHeight="1" x14ac:dyDescent="0.25">
      <c r="A18" s="54">
        <v>11</v>
      </c>
      <c r="B18" s="239" t="s">
        <v>602</v>
      </c>
      <c r="C18" s="41" t="s">
        <v>901</v>
      </c>
      <c r="D18" s="241">
        <v>128</v>
      </c>
      <c r="E18" s="198">
        <v>42696</v>
      </c>
      <c r="F18" s="239" t="s">
        <v>900</v>
      </c>
      <c r="G18" s="346"/>
      <c r="H18" s="429"/>
      <c r="I18" s="429"/>
      <c r="J18" s="54" t="s">
        <v>1144</v>
      </c>
      <c r="K18" s="419">
        <v>0.2</v>
      </c>
      <c r="L18" s="241">
        <v>21.4</v>
      </c>
      <c r="M18" s="137"/>
      <c r="N18" s="137"/>
      <c r="O18" s="239"/>
    </row>
    <row r="19" spans="1:15" s="49" customFormat="1" ht="50.25" customHeight="1" x14ac:dyDescent="0.25">
      <c r="A19" s="54">
        <v>12</v>
      </c>
      <c r="B19" s="239" t="s">
        <v>602</v>
      </c>
      <c r="C19" s="41" t="s">
        <v>902</v>
      </c>
      <c r="D19" s="241">
        <v>128</v>
      </c>
      <c r="E19" s="198">
        <v>42696</v>
      </c>
      <c r="F19" s="239" t="s">
        <v>794</v>
      </c>
      <c r="G19" s="171" t="s">
        <v>1</v>
      </c>
      <c r="H19" s="171" t="s">
        <v>1</v>
      </c>
      <c r="I19" s="171" t="s">
        <v>1</v>
      </c>
      <c r="J19" s="54" t="s">
        <v>184</v>
      </c>
      <c r="K19" s="54" t="s">
        <v>1</v>
      </c>
      <c r="L19" s="54" t="s">
        <v>1</v>
      </c>
      <c r="M19" s="137"/>
      <c r="N19" s="137"/>
      <c r="O19" s="239" t="s">
        <v>176</v>
      </c>
    </row>
    <row r="20" spans="1:15" s="49" customFormat="1" ht="47.25" customHeight="1" x14ac:dyDescent="0.25">
      <c r="A20" s="54">
        <v>13</v>
      </c>
      <c r="B20" s="239" t="s">
        <v>602</v>
      </c>
      <c r="C20" s="41" t="s">
        <v>903</v>
      </c>
      <c r="D20" s="241">
        <v>128</v>
      </c>
      <c r="E20" s="198">
        <v>42696</v>
      </c>
      <c r="F20" s="239" t="s">
        <v>794</v>
      </c>
      <c r="G20" s="171" t="s">
        <v>1</v>
      </c>
      <c r="H20" s="171" t="s">
        <v>1</v>
      </c>
      <c r="I20" s="171" t="s">
        <v>1</v>
      </c>
      <c r="J20" s="54" t="s">
        <v>184</v>
      </c>
      <c r="K20" s="54" t="s">
        <v>1</v>
      </c>
      <c r="L20" s="54" t="s">
        <v>1</v>
      </c>
      <c r="M20" s="137"/>
      <c r="N20" s="137"/>
      <c r="O20" s="239" t="s">
        <v>176</v>
      </c>
    </row>
    <row r="21" spans="1:15" s="49" customFormat="1" ht="47.25" customHeight="1" x14ac:dyDescent="0.25">
      <c r="A21" s="54">
        <v>14</v>
      </c>
      <c r="B21" s="239" t="s">
        <v>602</v>
      </c>
      <c r="C21" s="41" t="s">
        <v>904</v>
      </c>
      <c r="D21" s="241">
        <v>128</v>
      </c>
      <c r="E21" s="198">
        <v>42696</v>
      </c>
      <c r="F21" s="239" t="s">
        <v>850</v>
      </c>
      <c r="G21" s="346">
        <v>200.11016000000001</v>
      </c>
      <c r="H21" s="429">
        <v>43433</v>
      </c>
      <c r="I21" s="429">
        <v>43441</v>
      </c>
      <c r="J21" s="239" t="s">
        <v>1162</v>
      </c>
      <c r="K21" s="419">
        <v>0.1</v>
      </c>
      <c r="L21" s="54" t="s">
        <v>1</v>
      </c>
      <c r="M21" s="137"/>
      <c r="N21" s="137"/>
      <c r="O21" s="239"/>
    </row>
    <row r="22" spans="1:15" s="49" customFormat="1" ht="47.25" customHeight="1" x14ac:dyDescent="0.25">
      <c r="A22" s="54">
        <v>15</v>
      </c>
      <c r="B22" s="239" t="s">
        <v>602</v>
      </c>
      <c r="C22" s="41" t="s">
        <v>905</v>
      </c>
      <c r="D22" s="241">
        <v>128</v>
      </c>
      <c r="E22" s="198">
        <v>42696</v>
      </c>
      <c r="F22" s="239" t="s">
        <v>850</v>
      </c>
      <c r="G22" s="346"/>
      <c r="H22" s="429"/>
      <c r="I22" s="429"/>
      <c r="J22" s="239" t="s">
        <v>1144</v>
      </c>
      <c r="K22" s="419">
        <v>0.2</v>
      </c>
      <c r="L22" s="241">
        <v>16</v>
      </c>
      <c r="M22" s="137"/>
      <c r="N22" s="137"/>
      <c r="O22" s="239"/>
    </row>
    <row r="23" spans="1:15" s="49" customFormat="1" ht="43.5" customHeight="1" x14ac:dyDescent="0.25">
      <c r="A23" s="54">
        <v>16</v>
      </c>
      <c r="B23" s="239" t="s">
        <v>602</v>
      </c>
      <c r="C23" s="41" t="s">
        <v>906</v>
      </c>
      <c r="D23" s="241">
        <v>128</v>
      </c>
      <c r="E23" s="198">
        <v>42696</v>
      </c>
      <c r="F23" s="239" t="s">
        <v>1055</v>
      </c>
      <c r="G23" s="171" t="s">
        <v>1</v>
      </c>
      <c r="H23" s="171" t="s">
        <v>1</v>
      </c>
      <c r="I23" s="171" t="s">
        <v>1</v>
      </c>
      <c r="J23" s="54" t="s">
        <v>72</v>
      </c>
      <c r="K23" s="54" t="s">
        <v>1</v>
      </c>
      <c r="L23" s="54" t="s">
        <v>1</v>
      </c>
      <c r="M23" s="137"/>
      <c r="N23" s="137"/>
      <c r="O23" s="239" t="s">
        <v>1060</v>
      </c>
    </row>
    <row r="24" spans="1:15" s="49" customFormat="1" ht="42" customHeight="1" x14ac:dyDescent="0.25">
      <c r="A24" s="54">
        <v>17</v>
      </c>
      <c r="B24" s="239" t="s">
        <v>602</v>
      </c>
      <c r="C24" s="41" t="s">
        <v>907</v>
      </c>
      <c r="D24" s="241">
        <v>128</v>
      </c>
      <c r="E24" s="198">
        <v>42696</v>
      </c>
      <c r="F24" s="239" t="s">
        <v>1055</v>
      </c>
      <c r="G24" s="171" t="s">
        <v>1</v>
      </c>
      <c r="H24" s="171" t="s">
        <v>1</v>
      </c>
      <c r="I24" s="171" t="s">
        <v>1</v>
      </c>
      <c r="J24" s="54" t="s">
        <v>72</v>
      </c>
      <c r="K24" s="54" t="s">
        <v>1</v>
      </c>
      <c r="L24" s="54" t="s">
        <v>1</v>
      </c>
      <c r="M24" s="137"/>
      <c r="N24" s="137"/>
      <c r="O24" s="239" t="s">
        <v>1060</v>
      </c>
    </row>
    <row r="25" spans="1:15" s="49" customFormat="1" ht="48" customHeight="1" x14ac:dyDescent="0.25">
      <c r="A25" s="54">
        <v>18</v>
      </c>
      <c r="B25" s="239" t="s">
        <v>699</v>
      </c>
      <c r="C25" s="41" t="s">
        <v>908</v>
      </c>
      <c r="D25" s="241">
        <v>128</v>
      </c>
      <c r="E25" s="198">
        <v>42696</v>
      </c>
      <c r="F25" s="239" t="s">
        <v>897</v>
      </c>
      <c r="G25" s="346">
        <v>209.17748</v>
      </c>
      <c r="H25" s="429">
        <v>43441</v>
      </c>
      <c r="I25" s="429">
        <v>43318</v>
      </c>
      <c r="J25" s="239" t="s">
        <v>502</v>
      </c>
      <c r="K25" s="419">
        <v>0.25</v>
      </c>
      <c r="L25" s="137"/>
      <c r="M25" s="137"/>
      <c r="N25" s="137"/>
      <c r="O25" s="239"/>
    </row>
    <row r="26" spans="1:15" s="49" customFormat="1" ht="65.25" customHeight="1" x14ac:dyDescent="0.25">
      <c r="A26" s="54">
        <v>19</v>
      </c>
      <c r="B26" s="239" t="s">
        <v>699</v>
      </c>
      <c r="C26" s="41" t="s">
        <v>909</v>
      </c>
      <c r="D26" s="241">
        <v>128</v>
      </c>
      <c r="E26" s="198">
        <v>42696</v>
      </c>
      <c r="F26" s="239" t="s">
        <v>897</v>
      </c>
      <c r="G26" s="346"/>
      <c r="H26" s="429"/>
      <c r="I26" s="429"/>
      <c r="J26" s="54" t="s">
        <v>72</v>
      </c>
      <c r="K26" s="54" t="s">
        <v>1</v>
      </c>
      <c r="L26" s="137"/>
      <c r="M26" s="137"/>
      <c r="N26" s="137"/>
      <c r="O26" s="239" t="s">
        <v>1169</v>
      </c>
    </row>
    <row r="27" spans="1:15" s="49" customFormat="1" ht="43.5" customHeight="1" x14ac:dyDescent="0.25">
      <c r="A27" s="54">
        <v>20</v>
      </c>
      <c r="B27" s="239" t="s">
        <v>501</v>
      </c>
      <c r="C27" s="41" t="s">
        <v>910</v>
      </c>
      <c r="D27" s="241">
        <v>128</v>
      </c>
      <c r="E27" s="198">
        <v>42696</v>
      </c>
      <c r="F27" s="54" t="s">
        <v>1</v>
      </c>
      <c r="G27" s="137"/>
      <c r="H27" s="137"/>
      <c r="I27" s="137"/>
      <c r="J27" s="54" t="s">
        <v>72</v>
      </c>
      <c r="K27" s="137"/>
      <c r="L27" s="137"/>
      <c r="M27" s="137"/>
      <c r="N27" s="137"/>
      <c r="O27" s="239" t="s">
        <v>1017</v>
      </c>
    </row>
    <row r="28" spans="1:15" s="49" customFormat="1" ht="45" x14ac:dyDescent="0.25">
      <c r="A28" s="54">
        <v>21</v>
      </c>
      <c r="B28" s="239" t="s">
        <v>501</v>
      </c>
      <c r="C28" s="41" t="s">
        <v>911</v>
      </c>
      <c r="D28" s="241">
        <v>128</v>
      </c>
      <c r="E28" s="198">
        <v>42696</v>
      </c>
      <c r="F28" s="54" t="s">
        <v>1</v>
      </c>
      <c r="G28" s="137"/>
      <c r="H28" s="137"/>
      <c r="I28" s="137"/>
      <c r="J28" s="54" t="s">
        <v>72</v>
      </c>
      <c r="K28" s="137"/>
      <c r="L28" s="137"/>
      <c r="M28" s="137"/>
      <c r="N28" s="137"/>
      <c r="O28" s="239" t="s">
        <v>1017</v>
      </c>
    </row>
    <row r="29" spans="1:15" s="49" customFormat="1" ht="45" x14ac:dyDescent="0.25">
      <c r="A29" s="54">
        <v>22</v>
      </c>
      <c r="B29" s="239" t="s">
        <v>501</v>
      </c>
      <c r="C29" s="41" t="s">
        <v>912</v>
      </c>
      <c r="D29" s="241">
        <v>128</v>
      </c>
      <c r="E29" s="198">
        <v>42696</v>
      </c>
      <c r="F29" s="54" t="s">
        <v>1</v>
      </c>
      <c r="G29" s="137"/>
      <c r="H29" s="137"/>
      <c r="I29" s="137"/>
      <c r="J29" s="54" t="s">
        <v>72</v>
      </c>
      <c r="K29" s="137"/>
      <c r="L29" s="137"/>
      <c r="M29" s="137"/>
      <c r="N29" s="137"/>
      <c r="O29" s="239" t="s">
        <v>1017</v>
      </c>
    </row>
    <row r="30" spans="1:15" s="49" customFormat="1" ht="45" x14ac:dyDescent="0.25">
      <c r="A30" s="54">
        <v>23</v>
      </c>
      <c r="B30" s="239" t="s">
        <v>668</v>
      </c>
      <c r="C30" s="41" t="s">
        <v>913</v>
      </c>
      <c r="D30" s="241">
        <v>128</v>
      </c>
      <c r="E30" s="198">
        <v>42696</v>
      </c>
      <c r="F30" s="239" t="s">
        <v>880</v>
      </c>
      <c r="G30" s="346">
        <v>206.94623000000001</v>
      </c>
      <c r="H30" s="429">
        <v>43354</v>
      </c>
      <c r="I30" s="429">
        <v>43685</v>
      </c>
      <c r="J30" s="239" t="s">
        <v>170</v>
      </c>
      <c r="K30" s="419">
        <v>0.95</v>
      </c>
      <c r="L30" s="137"/>
      <c r="M30" s="137"/>
      <c r="N30" s="137"/>
      <c r="O30" s="239"/>
    </row>
    <row r="31" spans="1:15" s="49" customFormat="1" ht="45" x14ac:dyDescent="0.25">
      <c r="A31" s="54">
        <v>24</v>
      </c>
      <c r="B31" s="239" t="s">
        <v>668</v>
      </c>
      <c r="C31" s="41" t="s">
        <v>914</v>
      </c>
      <c r="D31" s="241">
        <v>128</v>
      </c>
      <c r="E31" s="198">
        <v>42696</v>
      </c>
      <c r="F31" s="239" t="s">
        <v>880</v>
      </c>
      <c r="G31" s="346"/>
      <c r="H31" s="429"/>
      <c r="I31" s="429"/>
      <c r="J31" s="239" t="s">
        <v>170</v>
      </c>
      <c r="K31" s="419">
        <v>0.95</v>
      </c>
      <c r="L31" s="137"/>
      <c r="M31" s="137"/>
      <c r="N31" s="137"/>
      <c r="O31" s="239"/>
    </row>
    <row r="32" spans="1:15" s="49" customFormat="1" ht="45" x14ac:dyDescent="0.25">
      <c r="A32" s="54">
        <v>25</v>
      </c>
      <c r="B32" s="239" t="s">
        <v>668</v>
      </c>
      <c r="C32" s="41" t="s">
        <v>915</v>
      </c>
      <c r="D32" s="241">
        <v>128</v>
      </c>
      <c r="E32" s="198">
        <v>42696</v>
      </c>
      <c r="F32" s="239" t="s">
        <v>880</v>
      </c>
      <c r="G32" s="346">
        <v>199.81314</v>
      </c>
      <c r="H32" s="429">
        <v>43354</v>
      </c>
      <c r="I32" s="429">
        <v>43685</v>
      </c>
      <c r="J32" s="239" t="s">
        <v>170</v>
      </c>
      <c r="K32" s="419">
        <v>0.95</v>
      </c>
      <c r="L32" s="137"/>
      <c r="M32" s="137"/>
      <c r="N32" s="137"/>
      <c r="O32" s="239"/>
    </row>
    <row r="33" spans="1:15" s="49" customFormat="1" ht="45" x14ac:dyDescent="0.25">
      <c r="A33" s="54">
        <v>26</v>
      </c>
      <c r="B33" s="239" t="s">
        <v>668</v>
      </c>
      <c r="C33" s="41" t="s">
        <v>916</v>
      </c>
      <c r="D33" s="241">
        <v>128</v>
      </c>
      <c r="E33" s="198">
        <v>42696</v>
      </c>
      <c r="F33" s="239" t="s">
        <v>880</v>
      </c>
      <c r="G33" s="346"/>
      <c r="H33" s="429"/>
      <c r="I33" s="429"/>
      <c r="J33" s="239" t="s">
        <v>170</v>
      </c>
      <c r="K33" s="419">
        <v>0.95</v>
      </c>
      <c r="L33" s="137"/>
      <c r="M33" s="137"/>
      <c r="N33" s="137"/>
      <c r="O33" s="239"/>
    </row>
    <row r="34" spans="1:15" s="49" customFormat="1" ht="45" x14ac:dyDescent="0.25">
      <c r="A34" s="54">
        <v>27</v>
      </c>
      <c r="B34" s="239" t="s">
        <v>668</v>
      </c>
      <c r="C34" s="41" t="s">
        <v>917</v>
      </c>
      <c r="D34" s="241">
        <v>128</v>
      </c>
      <c r="E34" s="198">
        <v>42696</v>
      </c>
      <c r="F34" s="239" t="s">
        <v>918</v>
      </c>
      <c r="G34" s="346">
        <v>214.36169000000001</v>
      </c>
      <c r="H34" s="429">
        <v>43360</v>
      </c>
      <c r="I34" s="429">
        <v>43632</v>
      </c>
      <c r="J34" s="239" t="s">
        <v>1156</v>
      </c>
      <c r="K34" s="419">
        <v>0.55000000000000004</v>
      </c>
      <c r="L34" s="346">
        <v>51</v>
      </c>
      <c r="M34" s="137"/>
      <c r="N34" s="137"/>
      <c r="O34" s="239"/>
    </row>
    <row r="35" spans="1:15" s="49" customFormat="1" ht="45" x14ac:dyDescent="0.25">
      <c r="A35" s="54">
        <v>28</v>
      </c>
      <c r="B35" s="239" t="s">
        <v>668</v>
      </c>
      <c r="C35" s="41" t="s">
        <v>919</v>
      </c>
      <c r="D35" s="241">
        <v>128</v>
      </c>
      <c r="E35" s="198">
        <v>42696</v>
      </c>
      <c r="F35" s="239" t="s">
        <v>918</v>
      </c>
      <c r="G35" s="346"/>
      <c r="H35" s="429"/>
      <c r="I35" s="429"/>
      <c r="J35" s="54" t="s">
        <v>872</v>
      </c>
      <c r="K35" s="419">
        <v>0.55000000000000004</v>
      </c>
      <c r="L35" s="346"/>
      <c r="M35" s="137"/>
      <c r="N35" s="137"/>
      <c r="O35" s="239"/>
    </row>
    <row r="36" spans="1:15" s="49" customFormat="1" ht="45" x14ac:dyDescent="0.25">
      <c r="A36" s="54">
        <v>29</v>
      </c>
      <c r="B36" s="239" t="s">
        <v>700</v>
      </c>
      <c r="C36" s="41" t="s">
        <v>920</v>
      </c>
      <c r="D36" s="241">
        <v>128</v>
      </c>
      <c r="E36" s="198">
        <v>42696</v>
      </c>
      <c r="F36" s="239" t="s">
        <v>879</v>
      </c>
      <c r="G36" s="241">
        <v>100.50293000000001</v>
      </c>
      <c r="H36" s="198">
        <v>43439</v>
      </c>
      <c r="I36" s="198">
        <v>43712</v>
      </c>
      <c r="J36" s="239" t="s">
        <v>1168</v>
      </c>
      <c r="K36" s="419">
        <v>0.8</v>
      </c>
      <c r="L36" s="241">
        <v>78</v>
      </c>
      <c r="M36" s="137"/>
      <c r="N36" s="137"/>
      <c r="O36" s="239"/>
    </row>
    <row r="37" spans="1:15" s="49" customFormat="1" ht="105" customHeight="1" x14ac:dyDescent="0.25">
      <c r="A37" s="54">
        <v>30</v>
      </c>
      <c r="B37" s="239" t="s">
        <v>705</v>
      </c>
      <c r="C37" s="41" t="s">
        <v>921</v>
      </c>
      <c r="D37" s="241">
        <v>128</v>
      </c>
      <c r="E37" s="198">
        <v>42696</v>
      </c>
      <c r="F37" s="171" t="s">
        <v>1</v>
      </c>
      <c r="G37" s="171" t="s">
        <v>1</v>
      </c>
      <c r="H37" s="171" t="s">
        <v>1</v>
      </c>
      <c r="I37" s="171" t="s">
        <v>1</v>
      </c>
      <c r="J37" s="54" t="s">
        <v>72</v>
      </c>
      <c r="K37" s="171" t="s">
        <v>1</v>
      </c>
      <c r="L37" s="171" t="s">
        <v>1</v>
      </c>
      <c r="M37" s="137"/>
      <c r="N37" s="137"/>
      <c r="O37" s="341" t="s">
        <v>1018</v>
      </c>
    </row>
    <row r="38" spans="1:15" s="49" customFormat="1" ht="45" x14ac:dyDescent="0.25">
      <c r="A38" s="54">
        <v>31</v>
      </c>
      <c r="B38" s="239" t="s">
        <v>705</v>
      </c>
      <c r="C38" s="41" t="s">
        <v>922</v>
      </c>
      <c r="D38" s="241">
        <v>128</v>
      </c>
      <c r="E38" s="198">
        <v>42696</v>
      </c>
      <c r="F38" s="171" t="s">
        <v>1</v>
      </c>
      <c r="G38" s="171" t="s">
        <v>1</v>
      </c>
      <c r="H38" s="171" t="s">
        <v>1</v>
      </c>
      <c r="I38" s="171" t="s">
        <v>1</v>
      </c>
      <c r="J38" s="54" t="s">
        <v>72</v>
      </c>
      <c r="K38" s="171" t="s">
        <v>1</v>
      </c>
      <c r="L38" s="171" t="s">
        <v>1</v>
      </c>
      <c r="M38" s="137"/>
      <c r="N38" s="137"/>
      <c r="O38" s="341"/>
    </row>
    <row r="39" spans="1:15" s="49" customFormat="1" ht="45" x14ac:dyDescent="0.25">
      <c r="A39" s="54">
        <v>32</v>
      </c>
      <c r="B39" s="239" t="s">
        <v>705</v>
      </c>
      <c r="C39" s="41" t="s">
        <v>923</v>
      </c>
      <c r="D39" s="241">
        <v>128</v>
      </c>
      <c r="E39" s="198">
        <v>42696</v>
      </c>
      <c r="F39" s="171" t="s">
        <v>1</v>
      </c>
      <c r="G39" s="171" t="s">
        <v>1</v>
      </c>
      <c r="H39" s="171" t="s">
        <v>1</v>
      </c>
      <c r="I39" s="171" t="s">
        <v>1</v>
      </c>
      <c r="J39" s="54" t="s">
        <v>72</v>
      </c>
      <c r="K39" s="171" t="s">
        <v>1</v>
      </c>
      <c r="L39" s="171" t="s">
        <v>1</v>
      </c>
      <c r="M39" s="137"/>
      <c r="N39" s="137"/>
      <c r="O39" s="239" t="s">
        <v>139</v>
      </c>
    </row>
    <row r="40" spans="1:15" s="49" customFormat="1" ht="56.25" customHeight="1" x14ac:dyDescent="0.25">
      <c r="A40" s="54">
        <v>33</v>
      </c>
      <c r="B40" s="239" t="s">
        <v>705</v>
      </c>
      <c r="C40" s="41" t="s">
        <v>924</v>
      </c>
      <c r="D40" s="241">
        <v>128</v>
      </c>
      <c r="E40" s="198">
        <v>42696</v>
      </c>
      <c r="F40" s="171" t="s">
        <v>1</v>
      </c>
      <c r="G40" s="171" t="s">
        <v>1</v>
      </c>
      <c r="H40" s="171" t="s">
        <v>1</v>
      </c>
      <c r="I40" s="171" t="s">
        <v>1</v>
      </c>
      <c r="J40" s="54" t="s">
        <v>72</v>
      </c>
      <c r="K40" s="171" t="s">
        <v>1</v>
      </c>
      <c r="L40" s="171" t="s">
        <v>1</v>
      </c>
      <c r="M40" s="137"/>
      <c r="N40" s="137"/>
      <c r="O40" s="239" t="s">
        <v>139</v>
      </c>
    </row>
    <row r="41" spans="1:15" s="49" customFormat="1" ht="45" x14ac:dyDescent="0.25">
      <c r="A41" s="54">
        <v>34</v>
      </c>
      <c r="B41" s="239" t="s">
        <v>603</v>
      </c>
      <c r="C41" s="41" t="s">
        <v>925</v>
      </c>
      <c r="D41" s="241">
        <v>128</v>
      </c>
      <c r="E41" s="198">
        <v>42696</v>
      </c>
      <c r="F41" s="239" t="s">
        <v>1061</v>
      </c>
      <c r="G41" s="331">
        <v>197.75</v>
      </c>
      <c r="H41" s="171" t="s">
        <v>1</v>
      </c>
      <c r="I41" s="171" t="s">
        <v>1</v>
      </c>
      <c r="J41" s="54" t="s">
        <v>72</v>
      </c>
      <c r="K41" s="171" t="s">
        <v>1</v>
      </c>
      <c r="L41" s="171" t="s">
        <v>1</v>
      </c>
      <c r="M41" s="137"/>
      <c r="N41" s="137"/>
      <c r="O41" s="239" t="s">
        <v>1060</v>
      </c>
    </row>
    <row r="42" spans="1:15" s="49" customFormat="1" ht="45" x14ac:dyDescent="0.25">
      <c r="A42" s="54">
        <v>35</v>
      </c>
      <c r="B42" s="239" t="s">
        <v>603</v>
      </c>
      <c r="C42" s="41" t="s">
        <v>926</v>
      </c>
      <c r="D42" s="241">
        <v>128</v>
      </c>
      <c r="E42" s="198">
        <v>42696</v>
      </c>
      <c r="F42" s="239" t="s">
        <v>1061</v>
      </c>
      <c r="G42" s="331"/>
      <c r="H42" s="171" t="s">
        <v>1</v>
      </c>
      <c r="I42" s="171" t="s">
        <v>1</v>
      </c>
      <c r="J42" s="54" t="s">
        <v>72</v>
      </c>
      <c r="K42" s="171" t="s">
        <v>1</v>
      </c>
      <c r="L42" s="171" t="s">
        <v>1</v>
      </c>
      <c r="M42" s="137"/>
      <c r="N42" s="137"/>
      <c r="O42" s="239" t="s">
        <v>1060</v>
      </c>
    </row>
    <row r="43" spans="1:15" s="49" customFormat="1" ht="48.75" customHeight="1" x14ac:dyDescent="0.25">
      <c r="A43" s="54">
        <v>36</v>
      </c>
      <c r="B43" s="239" t="s">
        <v>603</v>
      </c>
      <c r="C43" s="41" t="s">
        <v>927</v>
      </c>
      <c r="D43" s="241">
        <v>128</v>
      </c>
      <c r="E43" s="198">
        <v>42696</v>
      </c>
      <c r="F43" s="171" t="s">
        <v>1</v>
      </c>
      <c r="G43" s="171" t="s">
        <v>1</v>
      </c>
      <c r="H43" s="171" t="s">
        <v>1</v>
      </c>
      <c r="I43" s="171" t="s">
        <v>1</v>
      </c>
      <c r="J43" s="54" t="s">
        <v>72</v>
      </c>
      <c r="K43" s="171" t="s">
        <v>1</v>
      </c>
      <c r="L43" s="171" t="s">
        <v>1</v>
      </c>
      <c r="M43" s="137"/>
      <c r="N43" s="137"/>
      <c r="O43" s="341" t="s">
        <v>1018</v>
      </c>
    </row>
    <row r="44" spans="1:15" s="49" customFormat="1" ht="68.25" customHeight="1" x14ac:dyDescent="0.25">
      <c r="A44" s="54">
        <v>37</v>
      </c>
      <c r="B44" s="239" t="s">
        <v>603</v>
      </c>
      <c r="C44" s="41" t="s">
        <v>928</v>
      </c>
      <c r="D44" s="241">
        <v>128</v>
      </c>
      <c r="E44" s="198">
        <v>42696</v>
      </c>
      <c r="F44" s="171" t="s">
        <v>1</v>
      </c>
      <c r="G44" s="171" t="s">
        <v>1</v>
      </c>
      <c r="H44" s="171" t="s">
        <v>1</v>
      </c>
      <c r="I44" s="171" t="s">
        <v>1</v>
      </c>
      <c r="J44" s="54" t="s">
        <v>72</v>
      </c>
      <c r="K44" s="171" t="s">
        <v>1</v>
      </c>
      <c r="L44" s="171" t="s">
        <v>1</v>
      </c>
      <c r="M44" s="137"/>
      <c r="N44" s="137"/>
      <c r="O44" s="341"/>
    </row>
    <row r="45" spans="1:15" s="49" customFormat="1" ht="45" x14ac:dyDescent="0.25">
      <c r="A45" s="54">
        <v>38</v>
      </c>
      <c r="B45" s="239" t="s">
        <v>671</v>
      </c>
      <c r="C45" s="41" t="s">
        <v>929</v>
      </c>
      <c r="D45" s="241">
        <v>128</v>
      </c>
      <c r="E45" s="198">
        <v>42696</v>
      </c>
      <c r="F45" s="239" t="s">
        <v>930</v>
      </c>
      <c r="G45" s="241">
        <v>101.97192</v>
      </c>
      <c r="H45" s="171" t="s">
        <v>1</v>
      </c>
      <c r="I45" s="171" t="s">
        <v>1</v>
      </c>
      <c r="J45" s="54" t="s">
        <v>72</v>
      </c>
      <c r="K45" s="171" t="s">
        <v>1</v>
      </c>
      <c r="L45" s="171" t="s">
        <v>1</v>
      </c>
      <c r="M45" s="137"/>
      <c r="N45" s="137"/>
      <c r="O45" s="239" t="s">
        <v>987</v>
      </c>
    </row>
    <row r="46" spans="1:15" s="49" customFormat="1" ht="52.5" customHeight="1" x14ac:dyDescent="0.25">
      <c r="A46" s="54">
        <v>39</v>
      </c>
      <c r="B46" s="239" t="s">
        <v>669</v>
      </c>
      <c r="C46" s="41" t="s">
        <v>931</v>
      </c>
      <c r="D46" s="241">
        <v>128</v>
      </c>
      <c r="E46" s="198">
        <v>42696</v>
      </c>
      <c r="F46" s="239" t="s">
        <v>1062</v>
      </c>
      <c r="G46" s="346">
        <v>197.75</v>
      </c>
      <c r="H46" s="171" t="s">
        <v>1</v>
      </c>
      <c r="I46" s="171" t="s">
        <v>1</v>
      </c>
      <c r="J46" s="54" t="s">
        <v>72</v>
      </c>
      <c r="K46" s="171" t="s">
        <v>1</v>
      </c>
      <c r="L46" s="171" t="s">
        <v>1</v>
      </c>
      <c r="M46" s="137"/>
      <c r="N46" s="137"/>
      <c r="O46" s="341" t="s">
        <v>1065</v>
      </c>
    </row>
    <row r="47" spans="1:15" s="49" customFormat="1" ht="52.5" customHeight="1" x14ac:dyDescent="0.25">
      <c r="A47" s="54">
        <v>40</v>
      </c>
      <c r="B47" s="239" t="s">
        <v>669</v>
      </c>
      <c r="C47" s="41" t="s">
        <v>932</v>
      </c>
      <c r="D47" s="241">
        <v>128</v>
      </c>
      <c r="E47" s="198">
        <v>42696</v>
      </c>
      <c r="F47" s="239" t="s">
        <v>1062</v>
      </c>
      <c r="G47" s="346"/>
      <c r="H47" s="171" t="s">
        <v>1</v>
      </c>
      <c r="I47" s="171" t="s">
        <v>1</v>
      </c>
      <c r="J47" s="54" t="s">
        <v>72</v>
      </c>
      <c r="K47" s="171" t="s">
        <v>1</v>
      </c>
      <c r="L47" s="171" t="s">
        <v>1</v>
      </c>
      <c r="M47" s="137"/>
      <c r="N47" s="137"/>
      <c r="O47" s="341"/>
    </row>
    <row r="48" spans="1:15" s="49" customFormat="1" ht="75" customHeight="1" x14ac:dyDescent="0.25">
      <c r="A48" s="54">
        <v>41</v>
      </c>
      <c r="B48" s="239" t="s">
        <v>670</v>
      </c>
      <c r="C48" s="41" t="s">
        <v>933</v>
      </c>
      <c r="D48" s="241">
        <v>128</v>
      </c>
      <c r="E48" s="198">
        <v>42696</v>
      </c>
      <c r="F48" s="171" t="s">
        <v>1</v>
      </c>
      <c r="G48" s="171" t="s">
        <v>1</v>
      </c>
      <c r="H48" s="171" t="s">
        <v>1</v>
      </c>
      <c r="I48" s="171" t="s">
        <v>1</v>
      </c>
      <c r="J48" s="54" t="s">
        <v>72</v>
      </c>
      <c r="K48" s="171" t="s">
        <v>1</v>
      </c>
      <c r="L48" s="171" t="s">
        <v>1</v>
      </c>
      <c r="M48" s="137"/>
      <c r="N48" s="137"/>
      <c r="O48" s="341" t="s">
        <v>1018</v>
      </c>
    </row>
    <row r="49" spans="1:15" s="49" customFormat="1" ht="45.75" customHeight="1" x14ac:dyDescent="0.25">
      <c r="A49" s="54">
        <v>42</v>
      </c>
      <c r="B49" s="239" t="s">
        <v>670</v>
      </c>
      <c r="C49" s="41" t="s">
        <v>934</v>
      </c>
      <c r="D49" s="241">
        <v>128</v>
      </c>
      <c r="E49" s="198">
        <v>42696</v>
      </c>
      <c r="F49" s="171" t="s">
        <v>1</v>
      </c>
      <c r="G49" s="171" t="s">
        <v>1</v>
      </c>
      <c r="H49" s="171" t="s">
        <v>1</v>
      </c>
      <c r="I49" s="171" t="s">
        <v>1</v>
      </c>
      <c r="J49" s="54" t="s">
        <v>72</v>
      </c>
      <c r="K49" s="171" t="s">
        <v>1</v>
      </c>
      <c r="L49" s="171" t="s">
        <v>1</v>
      </c>
      <c r="M49" s="137"/>
      <c r="N49" s="137"/>
      <c r="O49" s="341"/>
    </row>
    <row r="50" spans="1:15" s="49" customFormat="1" ht="45.75" customHeight="1" x14ac:dyDescent="0.25">
      <c r="A50" s="54">
        <v>43</v>
      </c>
      <c r="B50" s="239" t="s">
        <v>672</v>
      </c>
      <c r="C50" s="41" t="s">
        <v>935</v>
      </c>
      <c r="D50" s="241">
        <v>128</v>
      </c>
      <c r="E50" s="198">
        <v>42696</v>
      </c>
      <c r="F50" s="239" t="s">
        <v>1062</v>
      </c>
      <c r="G50" s="346">
        <v>211.48</v>
      </c>
      <c r="H50" s="171" t="s">
        <v>1</v>
      </c>
      <c r="I50" s="171" t="s">
        <v>1</v>
      </c>
      <c r="J50" s="54" t="s">
        <v>72</v>
      </c>
      <c r="K50" s="171" t="s">
        <v>1</v>
      </c>
      <c r="L50" s="171" t="s">
        <v>1</v>
      </c>
      <c r="M50" s="137"/>
      <c r="N50" s="137"/>
      <c r="O50" s="341" t="s">
        <v>1023</v>
      </c>
    </row>
    <row r="51" spans="1:15" s="49" customFormat="1" ht="45.75" customHeight="1" x14ac:dyDescent="0.25">
      <c r="A51" s="54">
        <v>44</v>
      </c>
      <c r="B51" s="239" t="s">
        <v>672</v>
      </c>
      <c r="C51" s="41" t="s">
        <v>936</v>
      </c>
      <c r="D51" s="241">
        <v>128</v>
      </c>
      <c r="E51" s="198">
        <v>42696</v>
      </c>
      <c r="F51" s="239" t="s">
        <v>1062</v>
      </c>
      <c r="G51" s="346" t="s">
        <v>1</v>
      </c>
      <c r="H51" s="171" t="s">
        <v>1</v>
      </c>
      <c r="I51" s="171" t="s">
        <v>1</v>
      </c>
      <c r="J51" s="239" t="s">
        <v>590</v>
      </c>
      <c r="K51" s="24">
        <v>0.1</v>
      </c>
      <c r="L51" s="171" t="s">
        <v>1</v>
      </c>
      <c r="M51" s="137"/>
      <c r="N51" s="137"/>
      <c r="O51" s="341"/>
    </row>
    <row r="52" spans="1:15" s="49" customFormat="1" ht="52.5" customHeight="1" x14ac:dyDescent="0.25">
      <c r="A52" s="54">
        <v>45</v>
      </c>
      <c r="B52" s="239" t="s">
        <v>672</v>
      </c>
      <c r="C52" s="41" t="s">
        <v>937</v>
      </c>
      <c r="D52" s="241">
        <v>128</v>
      </c>
      <c r="E52" s="198">
        <v>42696</v>
      </c>
      <c r="F52" s="239" t="s">
        <v>938</v>
      </c>
      <c r="G52" s="346">
        <v>211.48962</v>
      </c>
      <c r="H52" s="137"/>
      <c r="I52" s="137"/>
      <c r="J52" s="54" t="s">
        <v>72</v>
      </c>
      <c r="K52" s="137"/>
      <c r="L52" s="137"/>
      <c r="M52" s="137"/>
      <c r="N52" s="137"/>
      <c r="O52" s="341" t="s">
        <v>987</v>
      </c>
    </row>
    <row r="53" spans="1:15" s="49" customFormat="1" ht="52.5" customHeight="1" x14ac:dyDescent="0.25">
      <c r="A53" s="54">
        <v>46</v>
      </c>
      <c r="B53" s="239" t="s">
        <v>672</v>
      </c>
      <c r="C53" s="41" t="s">
        <v>939</v>
      </c>
      <c r="D53" s="241">
        <v>128</v>
      </c>
      <c r="E53" s="198">
        <v>42696</v>
      </c>
      <c r="F53" s="239" t="s">
        <v>938</v>
      </c>
      <c r="G53" s="346"/>
      <c r="H53" s="137"/>
      <c r="I53" s="137"/>
      <c r="J53" s="54" t="s">
        <v>72</v>
      </c>
      <c r="K53" s="137"/>
      <c r="L53" s="137"/>
      <c r="M53" s="137"/>
      <c r="N53" s="137"/>
      <c r="O53" s="341"/>
    </row>
    <row r="54" spans="1:15" s="49" customFormat="1" ht="78" customHeight="1" x14ac:dyDescent="0.25">
      <c r="A54" s="54">
        <v>47</v>
      </c>
      <c r="B54" s="239" t="s">
        <v>706</v>
      </c>
      <c r="C54" s="41" t="s">
        <v>940</v>
      </c>
      <c r="D54" s="241">
        <v>128</v>
      </c>
      <c r="E54" s="198">
        <v>42696</v>
      </c>
      <c r="F54" s="239" t="s">
        <v>941</v>
      </c>
      <c r="G54" s="346">
        <v>199.11727999999999</v>
      </c>
      <c r="H54" s="54"/>
      <c r="I54" s="137"/>
      <c r="J54" s="54" t="s">
        <v>72</v>
      </c>
      <c r="K54" s="137"/>
      <c r="L54" s="137"/>
      <c r="M54" s="137"/>
      <c r="N54" s="137"/>
      <c r="O54" s="341" t="s">
        <v>987</v>
      </c>
    </row>
    <row r="55" spans="1:15" s="49" customFormat="1" ht="45" x14ac:dyDescent="0.25">
      <c r="A55" s="54">
        <v>48</v>
      </c>
      <c r="B55" s="239" t="s">
        <v>706</v>
      </c>
      <c r="C55" s="41" t="s">
        <v>942</v>
      </c>
      <c r="D55" s="241">
        <v>128</v>
      </c>
      <c r="E55" s="198">
        <v>42696</v>
      </c>
      <c r="F55" s="239" t="s">
        <v>941</v>
      </c>
      <c r="G55" s="346"/>
      <c r="H55" s="137"/>
      <c r="I55" s="137"/>
      <c r="J55" s="54" t="s">
        <v>72</v>
      </c>
      <c r="K55" s="137"/>
      <c r="L55" s="137"/>
      <c r="M55" s="137"/>
      <c r="N55" s="137"/>
      <c r="O55" s="341"/>
    </row>
    <row r="56" spans="1:15" s="49" customFormat="1" ht="51" customHeight="1" x14ac:dyDescent="0.25">
      <c r="A56" s="54">
        <v>49</v>
      </c>
      <c r="B56" s="239" t="s">
        <v>943</v>
      </c>
      <c r="C56" s="41" t="s">
        <v>944</v>
      </c>
      <c r="D56" s="241">
        <v>128</v>
      </c>
      <c r="E56" s="198">
        <v>42696</v>
      </c>
      <c r="F56" s="239" t="s">
        <v>945</v>
      </c>
      <c r="G56" s="241">
        <v>100.70125</v>
      </c>
      <c r="H56" s="137"/>
      <c r="I56" s="137"/>
      <c r="J56" s="54" t="s">
        <v>72</v>
      </c>
      <c r="K56" s="137"/>
      <c r="L56" s="137"/>
      <c r="M56" s="137"/>
      <c r="N56" s="137"/>
      <c r="O56" s="239" t="s">
        <v>1024</v>
      </c>
    </row>
    <row r="57" spans="1:15" s="49" customFormat="1" ht="60.75" customHeight="1" x14ac:dyDescent="0.25">
      <c r="A57" s="54">
        <v>50</v>
      </c>
      <c r="B57" s="239" t="s">
        <v>498</v>
      </c>
      <c r="C57" s="41" t="s">
        <v>946</v>
      </c>
      <c r="D57" s="241">
        <v>128</v>
      </c>
      <c r="E57" s="198">
        <v>42696</v>
      </c>
      <c r="F57" s="239" t="s">
        <v>947</v>
      </c>
      <c r="G57" s="241">
        <v>103.62125</v>
      </c>
      <c r="H57" s="198">
        <v>43516</v>
      </c>
      <c r="I57" s="198">
        <v>43788</v>
      </c>
      <c r="J57" s="239" t="s">
        <v>1162</v>
      </c>
      <c r="K57" s="419">
        <v>0.12</v>
      </c>
      <c r="L57" s="137"/>
      <c r="M57" s="137"/>
      <c r="N57" s="137"/>
      <c r="O57" s="239"/>
    </row>
    <row r="58" spans="1:15" s="49" customFormat="1" ht="45" x14ac:dyDescent="0.25">
      <c r="A58" s="54">
        <v>51</v>
      </c>
      <c r="B58" s="239" t="s">
        <v>499</v>
      </c>
      <c r="C58" s="41" t="s">
        <v>948</v>
      </c>
      <c r="D58" s="241">
        <v>128</v>
      </c>
      <c r="E58" s="198">
        <v>42696</v>
      </c>
      <c r="F58" s="239" t="s">
        <v>949</v>
      </c>
      <c r="G58" s="241">
        <v>105.72199000000001</v>
      </c>
      <c r="H58" s="137"/>
      <c r="I58" s="137"/>
      <c r="J58" s="54" t="s">
        <v>808</v>
      </c>
      <c r="K58" s="419">
        <v>0.25</v>
      </c>
      <c r="L58" s="137"/>
      <c r="M58" s="137"/>
      <c r="N58" s="137"/>
      <c r="O58" s="239"/>
    </row>
    <row r="59" spans="1:15" s="49" customFormat="1" ht="59.25" customHeight="1" x14ac:dyDescent="0.25">
      <c r="A59" s="54">
        <v>52</v>
      </c>
      <c r="B59" s="239" t="s">
        <v>675</v>
      </c>
      <c r="C59" s="41" t="s">
        <v>950</v>
      </c>
      <c r="D59" s="241">
        <v>128</v>
      </c>
      <c r="E59" s="198">
        <v>42696</v>
      </c>
      <c r="F59" s="430" t="s">
        <v>1</v>
      </c>
      <c r="G59" s="241"/>
      <c r="H59" s="137"/>
      <c r="I59" s="137"/>
      <c r="J59" s="54" t="s">
        <v>72</v>
      </c>
      <c r="K59" s="137"/>
      <c r="L59" s="137"/>
      <c r="M59" s="137"/>
      <c r="N59" s="137"/>
      <c r="O59" s="239" t="s">
        <v>1019</v>
      </c>
    </row>
    <row r="60" spans="1:15" s="49" customFormat="1" ht="45" x14ac:dyDescent="0.25">
      <c r="A60" s="54">
        <v>53</v>
      </c>
      <c r="B60" s="239" t="s">
        <v>497</v>
      </c>
      <c r="C60" s="41" t="s">
        <v>951</v>
      </c>
      <c r="D60" s="241">
        <v>128</v>
      </c>
      <c r="E60" s="198">
        <v>42696</v>
      </c>
      <c r="F60" s="239" t="s">
        <v>820</v>
      </c>
      <c r="G60" s="346">
        <v>211.49757</v>
      </c>
      <c r="H60" s="333">
        <v>43516</v>
      </c>
      <c r="I60" s="333">
        <v>43788</v>
      </c>
      <c r="J60" s="54" t="s">
        <v>808</v>
      </c>
      <c r="K60" s="419">
        <v>0.38</v>
      </c>
      <c r="L60" s="137"/>
      <c r="M60" s="137"/>
      <c r="N60" s="137"/>
      <c r="O60" s="239"/>
    </row>
    <row r="61" spans="1:15" s="49" customFormat="1" ht="52.5" customHeight="1" x14ac:dyDescent="0.25">
      <c r="A61" s="54">
        <v>54</v>
      </c>
      <c r="B61" s="239" t="s">
        <v>497</v>
      </c>
      <c r="C61" s="41" t="s">
        <v>952</v>
      </c>
      <c r="D61" s="241">
        <v>128</v>
      </c>
      <c r="E61" s="198">
        <v>42696</v>
      </c>
      <c r="F61" s="239" t="s">
        <v>820</v>
      </c>
      <c r="G61" s="346"/>
      <c r="H61" s="335"/>
      <c r="I61" s="335"/>
      <c r="J61" s="239" t="s">
        <v>1166</v>
      </c>
      <c r="K61" s="419">
        <v>0.15</v>
      </c>
      <c r="L61" s="137"/>
      <c r="M61" s="137"/>
      <c r="N61" s="137"/>
      <c r="O61" s="239"/>
    </row>
    <row r="62" spans="1:15" s="49" customFormat="1" ht="57" customHeight="1" x14ac:dyDescent="0.25">
      <c r="A62" s="54">
        <v>55</v>
      </c>
      <c r="B62" s="239" t="s">
        <v>497</v>
      </c>
      <c r="C62" s="41" t="s">
        <v>953</v>
      </c>
      <c r="D62" s="241">
        <v>128</v>
      </c>
      <c r="E62" s="198">
        <v>42696</v>
      </c>
      <c r="F62" s="171" t="s">
        <v>1</v>
      </c>
      <c r="G62" s="137"/>
      <c r="H62" s="137"/>
      <c r="I62" s="137"/>
      <c r="J62" s="54" t="s">
        <v>72</v>
      </c>
      <c r="K62" s="137"/>
      <c r="L62" s="137"/>
      <c r="M62" s="137"/>
      <c r="N62" s="137"/>
      <c r="O62" s="341" t="s">
        <v>1020</v>
      </c>
    </row>
    <row r="63" spans="1:15" s="49" customFormat="1" ht="41.25" customHeight="1" x14ac:dyDescent="0.25">
      <c r="A63" s="54">
        <v>56</v>
      </c>
      <c r="B63" s="239" t="s">
        <v>497</v>
      </c>
      <c r="C63" s="41" t="s">
        <v>954</v>
      </c>
      <c r="D63" s="241">
        <v>128</v>
      </c>
      <c r="E63" s="198">
        <v>42696</v>
      </c>
      <c r="F63" s="171" t="s">
        <v>1</v>
      </c>
      <c r="G63" s="137"/>
      <c r="H63" s="137"/>
      <c r="I63" s="137"/>
      <c r="J63" s="54" t="s">
        <v>72</v>
      </c>
      <c r="K63" s="137"/>
      <c r="L63" s="137"/>
      <c r="M63" s="137"/>
      <c r="N63" s="137"/>
      <c r="O63" s="341"/>
    </row>
    <row r="64" spans="1:15" s="49" customFormat="1" ht="72.75" customHeight="1" x14ac:dyDescent="0.25">
      <c r="A64" s="54">
        <v>57</v>
      </c>
      <c r="B64" s="239" t="s">
        <v>500</v>
      </c>
      <c r="C64" s="41" t="s">
        <v>955</v>
      </c>
      <c r="D64" s="241">
        <v>128</v>
      </c>
      <c r="E64" s="198">
        <v>42696</v>
      </c>
      <c r="F64" s="239" t="s">
        <v>956</v>
      </c>
      <c r="G64" s="241">
        <v>105.34273</v>
      </c>
      <c r="H64" s="137"/>
      <c r="I64" s="137"/>
      <c r="J64" s="239" t="s">
        <v>1153</v>
      </c>
      <c r="K64" s="419">
        <v>0.25</v>
      </c>
      <c r="L64" s="137"/>
      <c r="M64" s="137"/>
      <c r="N64" s="137"/>
      <c r="O64" s="239"/>
    </row>
    <row r="65" spans="1:15" s="49" customFormat="1" ht="51" customHeight="1" x14ac:dyDescent="0.25">
      <c r="A65" s="54">
        <v>58</v>
      </c>
      <c r="B65" s="239" t="s">
        <v>496</v>
      </c>
      <c r="C65" s="41" t="s">
        <v>957</v>
      </c>
      <c r="D65" s="241">
        <v>128</v>
      </c>
      <c r="E65" s="198">
        <v>42696</v>
      </c>
      <c r="F65" s="171" t="s">
        <v>1</v>
      </c>
      <c r="G65" s="137"/>
      <c r="H65" s="137"/>
      <c r="I65" s="137"/>
      <c r="J65" s="54" t="s">
        <v>72</v>
      </c>
      <c r="K65" s="137"/>
      <c r="L65" s="137"/>
      <c r="M65" s="137"/>
      <c r="N65" s="137"/>
      <c r="O65" s="239" t="s">
        <v>159</v>
      </c>
    </row>
    <row r="66" spans="1:15" s="49" customFormat="1" ht="41.25" customHeight="1" x14ac:dyDescent="0.25">
      <c r="A66" s="54">
        <v>59</v>
      </c>
      <c r="B66" s="239" t="s">
        <v>496</v>
      </c>
      <c r="C66" s="41" t="s">
        <v>958</v>
      </c>
      <c r="D66" s="241">
        <v>128</v>
      </c>
      <c r="E66" s="198">
        <v>42696</v>
      </c>
      <c r="F66" s="171" t="s">
        <v>1</v>
      </c>
      <c r="G66" s="137"/>
      <c r="H66" s="137"/>
      <c r="I66" s="137"/>
      <c r="J66" s="54" t="s">
        <v>72</v>
      </c>
      <c r="K66" s="137"/>
      <c r="L66" s="137"/>
      <c r="M66" s="137"/>
      <c r="N66" s="137"/>
      <c r="O66" s="239" t="s">
        <v>159</v>
      </c>
    </row>
    <row r="67" spans="1:15" s="49" customFormat="1" ht="41.25" customHeight="1" x14ac:dyDescent="0.25">
      <c r="A67" s="54">
        <v>60</v>
      </c>
      <c r="B67" s="239" t="s">
        <v>496</v>
      </c>
      <c r="C67" s="41" t="s">
        <v>959</v>
      </c>
      <c r="D67" s="241">
        <v>128</v>
      </c>
      <c r="E67" s="198">
        <v>42696</v>
      </c>
      <c r="F67" s="239" t="s">
        <v>960</v>
      </c>
      <c r="G67" s="345">
        <v>224.19186999999999</v>
      </c>
      <c r="H67" s="137"/>
      <c r="I67" s="137"/>
      <c r="J67" s="54" t="s">
        <v>72</v>
      </c>
      <c r="K67" s="137"/>
      <c r="L67" s="137"/>
      <c r="M67" s="137"/>
      <c r="N67" s="137"/>
      <c r="O67" s="239" t="s">
        <v>1023</v>
      </c>
    </row>
    <row r="68" spans="1:15" s="49" customFormat="1" ht="41.25" customHeight="1" x14ac:dyDescent="0.25">
      <c r="A68" s="54">
        <v>61</v>
      </c>
      <c r="B68" s="239" t="s">
        <v>496</v>
      </c>
      <c r="C68" s="41" t="s">
        <v>961</v>
      </c>
      <c r="D68" s="241">
        <v>128</v>
      </c>
      <c r="E68" s="198">
        <v>42696</v>
      </c>
      <c r="F68" s="239" t="s">
        <v>960</v>
      </c>
      <c r="G68" s="345"/>
      <c r="H68" s="137"/>
      <c r="I68" s="137"/>
      <c r="J68" s="54" t="s">
        <v>72</v>
      </c>
      <c r="K68" s="137"/>
      <c r="L68" s="137"/>
      <c r="M68" s="137"/>
      <c r="N68" s="137"/>
      <c r="O68" s="239" t="s">
        <v>1023</v>
      </c>
    </row>
    <row r="69" spans="1:15" s="49" customFormat="1" ht="69" customHeight="1" x14ac:dyDescent="0.25">
      <c r="A69" s="54">
        <v>62</v>
      </c>
      <c r="B69" s="239" t="s">
        <v>702</v>
      </c>
      <c r="C69" s="41" t="s">
        <v>962</v>
      </c>
      <c r="D69" s="241">
        <v>128</v>
      </c>
      <c r="E69" s="198">
        <v>42696</v>
      </c>
      <c r="F69" s="171" t="s">
        <v>1</v>
      </c>
      <c r="G69" s="137"/>
      <c r="H69" s="137"/>
      <c r="I69" s="137"/>
      <c r="J69" s="54" t="s">
        <v>72</v>
      </c>
      <c r="K69" s="137"/>
      <c r="L69" s="137"/>
      <c r="M69" s="137"/>
      <c r="N69" s="137"/>
      <c r="O69" s="341" t="s">
        <v>1063</v>
      </c>
    </row>
    <row r="70" spans="1:15" s="49" customFormat="1" ht="43.5" customHeight="1" x14ac:dyDescent="0.25">
      <c r="A70" s="54">
        <v>63</v>
      </c>
      <c r="B70" s="239" t="s">
        <v>702</v>
      </c>
      <c r="C70" s="41" t="s">
        <v>963</v>
      </c>
      <c r="D70" s="241">
        <v>128</v>
      </c>
      <c r="E70" s="198">
        <v>42696</v>
      </c>
      <c r="F70" s="171" t="s">
        <v>1</v>
      </c>
      <c r="G70" s="137"/>
      <c r="H70" s="137"/>
      <c r="I70" s="137"/>
      <c r="J70" s="54" t="s">
        <v>72</v>
      </c>
      <c r="K70" s="137"/>
      <c r="L70" s="137"/>
      <c r="M70" s="137"/>
      <c r="N70" s="137"/>
      <c r="O70" s="341"/>
    </row>
    <row r="71" spans="1:15" s="49" customFormat="1" ht="43.5" customHeight="1" x14ac:dyDescent="0.25">
      <c r="A71" s="54">
        <v>64</v>
      </c>
      <c r="B71" s="239" t="s">
        <v>702</v>
      </c>
      <c r="C71" s="41" t="s">
        <v>964</v>
      </c>
      <c r="D71" s="241">
        <v>128</v>
      </c>
      <c r="E71" s="198">
        <v>42696</v>
      </c>
      <c r="F71" s="171" t="s">
        <v>1</v>
      </c>
      <c r="G71" s="137"/>
      <c r="H71" s="137"/>
      <c r="I71" s="137"/>
      <c r="J71" s="54" t="s">
        <v>72</v>
      </c>
      <c r="K71" s="137"/>
      <c r="L71" s="137"/>
      <c r="M71" s="137"/>
      <c r="N71" s="137"/>
      <c r="O71" s="341"/>
    </row>
    <row r="72" spans="1:15" s="7" customFormat="1" ht="43.5" customHeight="1" x14ac:dyDescent="0.25">
      <c r="A72" s="237">
        <v>65</v>
      </c>
      <c r="B72" s="238" t="s">
        <v>702</v>
      </c>
      <c r="C72" s="6" t="s">
        <v>965</v>
      </c>
      <c r="D72" s="44">
        <v>128</v>
      </c>
      <c r="E72" s="183">
        <v>42696</v>
      </c>
      <c r="F72" s="238" t="s">
        <v>1064</v>
      </c>
      <c r="G72" s="347">
        <v>318.29000000000002</v>
      </c>
      <c r="H72" s="3"/>
      <c r="I72" s="3"/>
      <c r="J72" s="237" t="s">
        <v>72</v>
      </c>
      <c r="K72" s="3"/>
      <c r="L72" s="3"/>
      <c r="M72" s="3"/>
      <c r="N72" s="3"/>
      <c r="O72" s="348" t="s">
        <v>1065</v>
      </c>
    </row>
    <row r="73" spans="1:15" s="7" customFormat="1" ht="43.5" customHeight="1" x14ac:dyDescent="0.25">
      <c r="A73" s="237">
        <v>66</v>
      </c>
      <c r="B73" s="238" t="s">
        <v>702</v>
      </c>
      <c r="C73" s="6" t="s">
        <v>966</v>
      </c>
      <c r="D73" s="44">
        <v>128</v>
      </c>
      <c r="E73" s="183">
        <v>42696</v>
      </c>
      <c r="F73" s="238" t="s">
        <v>1064</v>
      </c>
      <c r="G73" s="347"/>
      <c r="H73" s="3"/>
      <c r="I73" s="3"/>
      <c r="J73" s="237" t="s">
        <v>72</v>
      </c>
      <c r="K73" s="3"/>
      <c r="L73" s="3"/>
      <c r="M73" s="3"/>
      <c r="N73" s="3"/>
      <c r="O73" s="348"/>
    </row>
    <row r="74" spans="1:15" s="7" customFormat="1" ht="51.75" customHeight="1" x14ac:dyDescent="0.25">
      <c r="A74" s="237">
        <v>67</v>
      </c>
      <c r="B74" s="238" t="s">
        <v>702</v>
      </c>
      <c r="C74" s="6" t="s">
        <v>967</v>
      </c>
      <c r="D74" s="44">
        <v>128</v>
      </c>
      <c r="E74" s="183">
        <v>42696</v>
      </c>
      <c r="F74" s="238" t="s">
        <v>1064</v>
      </c>
      <c r="G74" s="347"/>
      <c r="H74" s="3"/>
      <c r="I74" s="3"/>
      <c r="J74" s="237" t="s">
        <v>72</v>
      </c>
      <c r="K74" s="3"/>
      <c r="L74" s="3"/>
      <c r="M74" s="3"/>
      <c r="N74" s="3"/>
      <c r="O74" s="348"/>
    </row>
    <row r="75" spans="1:15" s="49" customFormat="1" ht="64.5" customHeight="1" x14ac:dyDescent="0.25">
      <c r="A75" s="54">
        <v>68</v>
      </c>
      <c r="B75" s="239" t="s">
        <v>702</v>
      </c>
      <c r="C75" s="41" t="s">
        <v>968</v>
      </c>
      <c r="D75" s="241">
        <v>128</v>
      </c>
      <c r="E75" s="198">
        <v>42696</v>
      </c>
      <c r="F75" s="171" t="s">
        <v>1</v>
      </c>
      <c r="G75" s="137"/>
      <c r="H75" s="137"/>
      <c r="I75" s="137"/>
      <c r="J75" s="54" t="s">
        <v>72</v>
      </c>
      <c r="K75" s="137"/>
      <c r="L75" s="137"/>
      <c r="M75" s="137"/>
      <c r="N75" s="137"/>
      <c r="O75" s="341" t="s">
        <v>1066</v>
      </c>
    </row>
    <row r="76" spans="1:15" s="49" customFormat="1" ht="43.5" customHeight="1" x14ac:dyDescent="0.25">
      <c r="A76" s="54">
        <v>69</v>
      </c>
      <c r="B76" s="239" t="s">
        <v>702</v>
      </c>
      <c r="C76" s="41" t="s">
        <v>969</v>
      </c>
      <c r="D76" s="241">
        <v>128</v>
      </c>
      <c r="E76" s="198">
        <v>42696</v>
      </c>
      <c r="F76" s="171" t="s">
        <v>1</v>
      </c>
      <c r="G76" s="137"/>
      <c r="H76" s="137"/>
      <c r="I76" s="137"/>
      <c r="J76" s="54" t="s">
        <v>72</v>
      </c>
      <c r="K76" s="137"/>
      <c r="L76" s="137"/>
      <c r="M76" s="137"/>
      <c r="N76" s="137"/>
      <c r="O76" s="341"/>
    </row>
    <row r="77" spans="1:15" s="49" customFormat="1" ht="43.5" customHeight="1" x14ac:dyDescent="0.25">
      <c r="A77" s="54">
        <v>70</v>
      </c>
      <c r="B77" s="239" t="s">
        <v>702</v>
      </c>
      <c r="C77" s="41" t="s">
        <v>970</v>
      </c>
      <c r="D77" s="241">
        <v>128</v>
      </c>
      <c r="E77" s="198">
        <v>42696</v>
      </c>
      <c r="F77" s="171" t="s">
        <v>1</v>
      </c>
      <c r="G77" s="137"/>
      <c r="H77" s="137"/>
      <c r="I77" s="137"/>
      <c r="J77" s="54" t="s">
        <v>72</v>
      </c>
      <c r="K77" s="137"/>
      <c r="L77" s="137"/>
      <c r="M77" s="137"/>
      <c r="N77" s="137"/>
      <c r="O77" s="341"/>
    </row>
    <row r="78" spans="1:15" s="49" customFormat="1" ht="43.5" customHeight="1" x14ac:dyDescent="0.25">
      <c r="A78" s="54">
        <v>71</v>
      </c>
      <c r="B78" s="239" t="s">
        <v>702</v>
      </c>
      <c r="C78" s="41" t="s">
        <v>971</v>
      </c>
      <c r="D78" s="241">
        <v>128</v>
      </c>
      <c r="E78" s="198">
        <v>42696</v>
      </c>
      <c r="F78" s="171" t="s">
        <v>1</v>
      </c>
      <c r="G78" s="137"/>
      <c r="H78" s="137"/>
      <c r="I78" s="137"/>
      <c r="J78" s="54" t="s">
        <v>72</v>
      </c>
      <c r="K78" s="137"/>
      <c r="L78" s="137"/>
      <c r="M78" s="137"/>
      <c r="N78" s="137"/>
      <c r="O78" s="341" t="s">
        <v>1066</v>
      </c>
    </row>
    <row r="79" spans="1:15" s="49" customFormat="1" ht="43.5" customHeight="1" x14ac:dyDescent="0.25">
      <c r="A79" s="54">
        <v>72</v>
      </c>
      <c r="B79" s="239" t="s">
        <v>702</v>
      </c>
      <c r="C79" s="41" t="s">
        <v>972</v>
      </c>
      <c r="D79" s="241">
        <v>128</v>
      </c>
      <c r="E79" s="198">
        <v>42696</v>
      </c>
      <c r="F79" s="171" t="s">
        <v>1</v>
      </c>
      <c r="G79" s="137"/>
      <c r="H79" s="137"/>
      <c r="I79" s="137"/>
      <c r="J79" s="54" t="s">
        <v>72</v>
      </c>
      <c r="K79" s="137"/>
      <c r="L79" s="137"/>
      <c r="M79" s="137"/>
      <c r="N79" s="137"/>
      <c r="O79" s="341"/>
    </row>
    <row r="80" spans="1:15" s="49" customFormat="1" ht="45" x14ac:dyDescent="0.25">
      <c r="A80" s="54">
        <v>73</v>
      </c>
      <c r="B80" s="239" t="s">
        <v>702</v>
      </c>
      <c r="C80" s="41" t="s">
        <v>973</v>
      </c>
      <c r="D80" s="241">
        <v>128</v>
      </c>
      <c r="E80" s="198">
        <v>42696</v>
      </c>
      <c r="F80" s="171" t="s">
        <v>1</v>
      </c>
      <c r="G80" s="137"/>
      <c r="H80" s="137"/>
      <c r="I80" s="137"/>
      <c r="J80" s="54" t="s">
        <v>72</v>
      </c>
      <c r="K80" s="137"/>
      <c r="L80" s="137"/>
      <c r="M80" s="137"/>
      <c r="N80" s="137"/>
      <c r="O80" s="341"/>
    </row>
    <row r="81" spans="1:15" s="49" customFormat="1" ht="75" customHeight="1" x14ac:dyDescent="0.25">
      <c r="A81" s="54">
        <v>74</v>
      </c>
      <c r="B81" s="239" t="s">
        <v>702</v>
      </c>
      <c r="C81" s="41" t="s">
        <v>974</v>
      </c>
      <c r="D81" s="241">
        <v>128</v>
      </c>
      <c r="E81" s="198">
        <v>42696</v>
      </c>
      <c r="F81" s="171" t="s">
        <v>1</v>
      </c>
      <c r="G81" s="137"/>
      <c r="H81" s="137"/>
      <c r="I81" s="137"/>
      <c r="J81" s="54" t="s">
        <v>72</v>
      </c>
      <c r="K81" s="137"/>
      <c r="L81" s="137"/>
      <c r="M81" s="137"/>
      <c r="N81" s="137"/>
      <c r="O81" s="341" t="s">
        <v>1067</v>
      </c>
    </row>
    <row r="82" spans="1:15" s="49" customFormat="1" ht="45" x14ac:dyDescent="0.25">
      <c r="A82" s="54">
        <v>75</v>
      </c>
      <c r="B82" s="239" t="s">
        <v>702</v>
      </c>
      <c r="C82" s="41" t="s">
        <v>975</v>
      </c>
      <c r="D82" s="241">
        <v>128</v>
      </c>
      <c r="E82" s="198">
        <v>42696</v>
      </c>
      <c r="F82" s="171" t="s">
        <v>1</v>
      </c>
      <c r="G82" s="137"/>
      <c r="H82" s="137"/>
      <c r="I82" s="137"/>
      <c r="J82" s="54" t="s">
        <v>72</v>
      </c>
      <c r="K82" s="137"/>
      <c r="L82" s="137"/>
      <c r="M82" s="137"/>
      <c r="N82" s="137"/>
      <c r="O82" s="341"/>
    </row>
    <row r="83" spans="1:15" s="49" customFormat="1" ht="28.5" customHeight="1" x14ac:dyDescent="0.25">
      <c r="C83" s="186" t="s">
        <v>138</v>
      </c>
      <c r="D83" s="26">
        <f>SUM(D8:D82)</f>
        <v>9600</v>
      </c>
      <c r="F83" s="155"/>
      <c r="O83" s="155"/>
    </row>
  </sheetData>
  <mergeCells count="76">
    <mergeCell ref="H60:H61"/>
    <mergeCell ref="I60:I61"/>
    <mergeCell ref="G72:G74"/>
    <mergeCell ref="O72:O74"/>
    <mergeCell ref="G46:G47"/>
    <mergeCell ref="G50:G51"/>
    <mergeCell ref="H15:H16"/>
    <mergeCell ref="I15:I16"/>
    <mergeCell ref="H17:H18"/>
    <mergeCell ref="I17:I18"/>
    <mergeCell ref="L11:L12"/>
    <mergeCell ref="H11:H12"/>
    <mergeCell ref="I11:I12"/>
    <mergeCell ref="H13:H14"/>
    <mergeCell ref="I13:I14"/>
    <mergeCell ref="A5:O5"/>
    <mergeCell ref="O75:O77"/>
    <mergeCell ref="O78:O80"/>
    <mergeCell ref="G67:G68"/>
    <mergeCell ref="H21:H22"/>
    <mergeCell ref="I21:I22"/>
    <mergeCell ref="H25:H26"/>
    <mergeCell ref="I25:I26"/>
    <mergeCell ref="G25:G26"/>
    <mergeCell ref="G30:G31"/>
    <mergeCell ref="G32:G33"/>
    <mergeCell ref="G34:G35"/>
    <mergeCell ref="G60:G61"/>
    <mergeCell ref="G52:G53"/>
    <mergeCell ref="G54:G55"/>
    <mergeCell ref="G41:G42"/>
    <mergeCell ref="O81:O82"/>
    <mergeCell ref="O37:O38"/>
    <mergeCell ref="O43:O44"/>
    <mergeCell ref="O48:O49"/>
    <mergeCell ref="O62:O63"/>
    <mergeCell ref="O69:O71"/>
    <mergeCell ref="O52:O53"/>
    <mergeCell ref="O54:O55"/>
    <mergeCell ref="O46:O47"/>
    <mergeCell ref="O50:O51"/>
    <mergeCell ref="L15:L16"/>
    <mergeCell ref="L34:L35"/>
    <mergeCell ref="H34:H35"/>
    <mergeCell ref="I34:I35"/>
    <mergeCell ref="H30:H31"/>
    <mergeCell ref="H32:H33"/>
    <mergeCell ref="I30:I31"/>
    <mergeCell ref="I32:I33"/>
    <mergeCell ref="G8:G10"/>
    <mergeCell ref="G11:G12"/>
    <mergeCell ref="G13:G14"/>
    <mergeCell ref="G15:G16"/>
    <mergeCell ref="G21:G22"/>
    <mergeCell ref="G17:G18"/>
    <mergeCell ref="N6:N7"/>
    <mergeCell ref="O6:O7"/>
    <mergeCell ref="A1:O1"/>
    <mergeCell ref="A6:A7"/>
    <mergeCell ref="B6:B7"/>
    <mergeCell ref="C6:C7"/>
    <mergeCell ref="D6:E6"/>
    <mergeCell ref="F6:F7"/>
    <mergeCell ref="H6:H7"/>
    <mergeCell ref="I6:I7"/>
    <mergeCell ref="J6:K6"/>
    <mergeCell ref="M6:M7"/>
    <mergeCell ref="B3:C3"/>
    <mergeCell ref="E3:F3"/>
    <mergeCell ref="G3:H3"/>
    <mergeCell ref="K3:L3"/>
    <mergeCell ref="M3:N3"/>
    <mergeCell ref="B4:C4"/>
    <mergeCell ref="E4:F4"/>
    <mergeCell ref="K4:L4"/>
    <mergeCell ref="M4:N4"/>
  </mergeCells>
  <pageMargins left="0.3" right="0.32" top="0.38" bottom="0.24" header="0.3" footer="0.2"/>
  <pageSetup scale="60" fitToHeight="15" orientation="landscape" verticalDpi="300" r:id="rId1"/>
  <rowBreaks count="3" manualBreakCount="3">
    <brk id="34" max="15" man="1"/>
    <brk id="51" max="15" man="1"/>
    <brk id="71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7" workbookViewId="0">
      <selection activeCell="C14" sqref="C14"/>
    </sheetView>
  </sheetViews>
  <sheetFormatPr defaultRowHeight="15" x14ac:dyDescent="0.25"/>
  <cols>
    <col min="1" max="1" width="4.42578125" style="49" customWidth="1"/>
    <col min="2" max="2" width="11.28515625" style="135" customWidth="1"/>
    <col min="3" max="3" width="25.28515625" style="49" customWidth="1"/>
    <col min="4" max="4" width="11" style="49" customWidth="1"/>
    <col min="5" max="5" width="11.5703125" style="49" customWidth="1"/>
    <col min="6" max="6" width="14.42578125" style="49" customWidth="1"/>
    <col min="7" max="7" width="13.42578125" style="49" customWidth="1"/>
    <col min="8" max="8" width="13" style="49" customWidth="1"/>
    <col min="9" max="9" width="12.7109375" style="49" customWidth="1"/>
    <col min="10" max="10" width="13" style="49" customWidth="1"/>
    <col min="11" max="11" width="7.42578125" style="49" customWidth="1"/>
    <col min="12" max="12" width="12.42578125" style="49" customWidth="1"/>
    <col min="13" max="13" width="11" style="49" hidden="1" customWidth="1"/>
    <col min="14" max="14" width="12.7109375" style="49" hidden="1" customWidth="1"/>
    <col min="15" max="15" width="27.28515625" style="49" customWidth="1"/>
    <col min="16" max="16384" width="9.140625" style="49"/>
  </cols>
  <sheetData>
    <row r="1" spans="1:17" s="5" customFormat="1" ht="26.25" x14ac:dyDescent="0.25">
      <c r="A1" s="247" t="s">
        <v>995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Q1" s="136"/>
    </row>
    <row r="2" spans="1:17" s="5" customFormat="1" ht="44.25" customHeight="1" x14ac:dyDescent="0.25">
      <c r="A2" s="249" t="s">
        <v>2</v>
      </c>
      <c r="B2" s="249" t="s">
        <v>216</v>
      </c>
      <c r="C2" s="249" t="s">
        <v>3</v>
      </c>
      <c r="D2" s="249" t="s">
        <v>696</v>
      </c>
      <c r="E2" s="249"/>
      <c r="F2" s="249" t="s">
        <v>79</v>
      </c>
      <c r="G2" s="156" t="s">
        <v>319</v>
      </c>
      <c r="H2" s="249" t="s">
        <v>4</v>
      </c>
      <c r="I2" s="249" t="s">
        <v>5</v>
      </c>
      <c r="J2" s="249" t="s">
        <v>297</v>
      </c>
      <c r="K2" s="249"/>
      <c r="L2" s="156" t="s">
        <v>6</v>
      </c>
      <c r="M2" s="249" t="s">
        <v>683</v>
      </c>
      <c r="N2" s="249" t="s">
        <v>684</v>
      </c>
      <c r="O2" s="249" t="s">
        <v>59</v>
      </c>
      <c r="Q2" s="136"/>
    </row>
    <row r="3" spans="1:17" s="5" customFormat="1" ht="27" customHeight="1" x14ac:dyDescent="0.25">
      <c r="A3" s="249"/>
      <c r="B3" s="249"/>
      <c r="C3" s="249"/>
      <c r="D3" s="36" t="s">
        <v>697</v>
      </c>
      <c r="E3" s="36" t="s">
        <v>682</v>
      </c>
      <c r="F3" s="249"/>
      <c r="G3" s="36" t="s">
        <v>332</v>
      </c>
      <c r="H3" s="249"/>
      <c r="I3" s="249"/>
      <c r="J3" s="156" t="s">
        <v>7</v>
      </c>
      <c r="K3" s="156" t="s">
        <v>0</v>
      </c>
      <c r="L3" s="36" t="s">
        <v>332</v>
      </c>
      <c r="M3" s="249"/>
      <c r="N3" s="249"/>
      <c r="O3" s="249"/>
      <c r="Q3" s="136"/>
    </row>
    <row r="4" spans="1:17" s="5" customFormat="1" ht="55.5" customHeight="1" x14ac:dyDescent="0.25">
      <c r="A4" s="157">
        <v>1</v>
      </c>
      <c r="B4" s="159" t="s">
        <v>685</v>
      </c>
      <c r="C4" s="41" t="s">
        <v>818</v>
      </c>
      <c r="D4" s="31">
        <v>118.59876</v>
      </c>
      <c r="E4" s="119">
        <v>43152</v>
      </c>
      <c r="F4" s="157" t="s">
        <v>826</v>
      </c>
      <c r="G4" s="126">
        <v>19.059999999999999</v>
      </c>
      <c r="H4" s="119">
        <v>43280</v>
      </c>
      <c r="I4" s="119">
        <v>43340</v>
      </c>
      <c r="J4" s="156" t="s">
        <v>8</v>
      </c>
      <c r="K4" s="18">
        <v>1</v>
      </c>
      <c r="L4" s="54">
        <v>7.78</v>
      </c>
      <c r="M4" s="158" t="s">
        <v>689</v>
      </c>
      <c r="N4" s="158" t="s">
        <v>690</v>
      </c>
      <c r="O4" s="156" t="s">
        <v>77</v>
      </c>
      <c r="Q4" s="135"/>
    </row>
    <row r="5" spans="1:17" ht="55.5" customHeight="1" x14ac:dyDescent="0.25">
      <c r="A5" s="54">
        <v>2</v>
      </c>
      <c r="B5" s="54" t="s">
        <v>687</v>
      </c>
      <c r="C5" s="41" t="s">
        <v>822</v>
      </c>
      <c r="D5" s="157">
        <v>117.32</v>
      </c>
      <c r="E5" s="119">
        <v>43152</v>
      </c>
      <c r="F5" s="159" t="s">
        <v>827</v>
      </c>
      <c r="G5" s="83">
        <v>18.100000000000001</v>
      </c>
      <c r="H5" s="119">
        <v>43272</v>
      </c>
      <c r="I5" s="119">
        <v>43332</v>
      </c>
      <c r="J5" s="156" t="s">
        <v>8</v>
      </c>
      <c r="K5" s="18">
        <v>1</v>
      </c>
      <c r="L5" s="54">
        <v>18.100000000000001</v>
      </c>
      <c r="M5" s="159" t="s">
        <v>716</v>
      </c>
      <c r="N5" s="158" t="s">
        <v>690</v>
      </c>
      <c r="O5" s="156" t="s">
        <v>77</v>
      </c>
    </row>
    <row r="6" spans="1:17" ht="55.5" customHeight="1" x14ac:dyDescent="0.25">
      <c r="A6" s="157">
        <v>3</v>
      </c>
      <c r="B6" s="54" t="s">
        <v>686</v>
      </c>
      <c r="C6" s="41" t="s">
        <v>823</v>
      </c>
      <c r="D6" s="31">
        <v>124.36</v>
      </c>
      <c r="E6" s="119">
        <v>43152</v>
      </c>
      <c r="F6" s="159" t="s">
        <v>828</v>
      </c>
      <c r="G6" s="124">
        <v>23.98</v>
      </c>
      <c r="H6" s="119">
        <v>43290</v>
      </c>
      <c r="I6" s="119">
        <v>43381</v>
      </c>
      <c r="J6" s="156" t="s">
        <v>8</v>
      </c>
      <c r="K6" s="18">
        <v>1</v>
      </c>
      <c r="L6" s="160">
        <v>4.3600000000000003</v>
      </c>
      <c r="M6" s="158" t="s">
        <v>689</v>
      </c>
      <c r="N6" s="159" t="s">
        <v>725</v>
      </c>
      <c r="O6" s="137"/>
    </row>
    <row r="7" spans="1:17" ht="65.25" customHeight="1" x14ac:dyDescent="0.25">
      <c r="A7" s="54">
        <v>4</v>
      </c>
      <c r="B7" s="54" t="s">
        <v>620</v>
      </c>
      <c r="C7" s="41" t="s">
        <v>824</v>
      </c>
      <c r="D7" s="157">
        <v>124.36</v>
      </c>
      <c r="E7" s="119">
        <v>43152</v>
      </c>
      <c r="F7" s="159" t="s">
        <v>828</v>
      </c>
      <c r="G7" s="125">
        <v>23.83</v>
      </c>
      <c r="H7" s="119">
        <v>43286</v>
      </c>
      <c r="I7" s="119">
        <v>43377</v>
      </c>
      <c r="J7" s="156" t="s">
        <v>8</v>
      </c>
      <c r="K7" s="18">
        <v>1</v>
      </c>
      <c r="L7" s="160">
        <v>9.1616800000000005</v>
      </c>
      <c r="M7" s="159" t="s">
        <v>717</v>
      </c>
      <c r="N7" s="159" t="s">
        <v>725</v>
      </c>
      <c r="O7" s="162" t="s">
        <v>999</v>
      </c>
    </row>
    <row r="8" spans="1:17" ht="55.5" customHeight="1" x14ac:dyDescent="0.25">
      <c r="A8" s="157">
        <v>5</v>
      </c>
      <c r="B8" s="54" t="s">
        <v>602</v>
      </c>
      <c r="C8" s="41" t="s">
        <v>870</v>
      </c>
      <c r="D8" s="157">
        <v>148.63</v>
      </c>
      <c r="E8" s="119">
        <v>43152</v>
      </c>
      <c r="F8" s="157" t="s">
        <v>826</v>
      </c>
      <c r="G8" s="125">
        <v>43.14</v>
      </c>
      <c r="H8" s="119">
        <v>43306</v>
      </c>
      <c r="I8" s="119">
        <v>43397</v>
      </c>
      <c r="J8" s="156" t="s">
        <v>8</v>
      </c>
      <c r="K8" s="18">
        <v>1</v>
      </c>
      <c r="L8" s="160">
        <v>20</v>
      </c>
      <c r="M8" s="138" t="s">
        <v>693</v>
      </c>
      <c r="N8" s="158" t="s">
        <v>690</v>
      </c>
      <c r="O8" s="161" t="s">
        <v>77</v>
      </c>
    </row>
    <row r="9" spans="1:17" ht="62.25" customHeight="1" x14ac:dyDescent="0.25">
      <c r="A9" s="54">
        <v>6</v>
      </c>
      <c r="B9" s="54" t="s">
        <v>688</v>
      </c>
      <c r="C9" s="41" t="s">
        <v>825</v>
      </c>
      <c r="D9" s="157">
        <v>124.36</v>
      </c>
      <c r="E9" s="119">
        <v>43152</v>
      </c>
      <c r="F9" s="159" t="s">
        <v>828</v>
      </c>
      <c r="G9" s="126">
        <v>24.41</v>
      </c>
      <c r="H9" s="119">
        <v>43299</v>
      </c>
      <c r="I9" s="119">
        <v>43390</v>
      </c>
      <c r="J9" s="156" t="s">
        <v>8</v>
      </c>
      <c r="K9" s="18">
        <v>1</v>
      </c>
      <c r="L9" s="160">
        <v>20.010000000000002</v>
      </c>
      <c r="M9" s="82" t="s">
        <v>814</v>
      </c>
      <c r="N9" s="159" t="s">
        <v>725</v>
      </c>
      <c r="O9" s="162" t="s">
        <v>996</v>
      </c>
    </row>
    <row r="10" spans="1:17" ht="81" customHeight="1" x14ac:dyDescent="0.25">
      <c r="A10" s="157">
        <v>7</v>
      </c>
      <c r="B10" s="54" t="s">
        <v>685</v>
      </c>
      <c r="C10" s="41" t="s">
        <v>997</v>
      </c>
      <c r="D10" s="31">
        <v>170.32</v>
      </c>
      <c r="E10" s="119"/>
      <c r="F10" s="159"/>
      <c r="G10" s="125"/>
      <c r="H10" s="119"/>
      <c r="I10" s="119"/>
      <c r="J10" s="159"/>
      <c r="K10" s="159"/>
      <c r="L10" s="137"/>
      <c r="M10" s="158" t="s">
        <v>689</v>
      </c>
      <c r="N10" s="158" t="s">
        <v>690</v>
      </c>
      <c r="O10" s="161" t="s">
        <v>998</v>
      </c>
    </row>
    <row r="11" spans="1:17" ht="33" customHeight="1" x14ac:dyDescent="0.25">
      <c r="C11" s="163" t="s">
        <v>138</v>
      </c>
      <c r="D11" s="46">
        <f>SUM(D4:D10)</f>
        <v>927.94875999999999</v>
      </c>
    </row>
  </sheetData>
  <mergeCells count="12">
    <mergeCell ref="N2:N3"/>
    <mergeCell ref="O2:O3"/>
    <mergeCell ref="A1:O1"/>
    <mergeCell ref="A2:A3"/>
    <mergeCell ref="B2:B3"/>
    <mergeCell ref="C2:C3"/>
    <mergeCell ref="D2:E2"/>
    <mergeCell ref="F2:F3"/>
    <mergeCell ref="H2:H3"/>
    <mergeCell ref="I2:I3"/>
    <mergeCell ref="J2:K2"/>
    <mergeCell ref="M2:M3"/>
  </mergeCells>
  <pageMargins left="0.28000000000000003" right="0.16" top="0.75" bottom="0.75" header="0.3" footer="0.3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FF00"/>
  </sheetPr>
  <dimension ref="A1:O18"/>
  <sheetViews>
    <sheetView view="pageBreakPreview" topLeftCell="A7" zoomScaleSheetLayoutView="100" workbookViewId="0">
      <selection activeCell="E9" sqref="E9"/>
    </sheetView>
  </sheetViews>
  <sheetFormatPr defaultColWidth="9.140625" defaultRowHeight="15" x14ac:dyDescent="0.25"/>
  <cols>
    <col min="1" max="1" width="5.28515625" style="5" customWidth="1"/>
    <col min="2" max="2" width="11.28515625" style="5" customWidth="1"/>
    <col min="3" max="3" width="24.28515625" style="5" customWidth="1"/>
    <col min="4" max="4" width="11.85546875" style="20" customWidth="1"/>
    <col min="5" max="5" width="11.7109375" style="5" customWidth="1"/>
    <col min="6" max="6" width="17.5703125" style="5" customWidth="1"/>
    <col min="7" max="7" width="13.28515625" style="5" customWidth="1"/>
    <col min="8" max="8" width="11" style="5" customWidth="1"/>
    <col min="9" max="9" width="15.42578125" style="5" customWidth="1"/>
    <col min="10" max="10" width="17" style="5" customWidth="1"/>
    <col min="11" max="11" width="5.85546875" style="5" customWidth="1"/>
    <col min="12" max="12" width="13.7109375" style="5" customWidth="1"/>
    <col min="13" max="13" width="11.5703125" style="5" hidden="1" customWidth="1"/>
    <col min="14" max="14" width="12.42578125" style="5" hidden="1" customWidth="1"/>
    <col min="15" max="15" width="21.7109375" style="5" customWidth="1"/>
    <col min="16" max="16384" width="9.140625" style="5"/>
  </cols>
  <sheetData>
    <row r="1" spans="1:15" ht="27" thickBot="1" x14ac:dyDescent="0.3">
      <c r="A1" s="253" t="s">
        <v>596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s="13" customFormat="1" ht="65.25" customHeight="1" thickTop="1" x14ac:dyDescent="0.25">
      <c r="A2" s="206" t="s">
        <v>2</v>
      </c>
      <c r="B2" s="242" t="s">
        <v>731</v>
      </c>
      <c r="C2" s="242"/>
      <c r="D2" s="206" t="s">
        <v>732</v>
      </c>
      <c r="E2" s="206" t="s">
        <v>733</v>
      </c>
      <c r="F2" s="242" t="s">
        <v>743</v>
      </c>
      <c r="G2" s="242"/>
      <c r="H2" s="206" t="s">
        <v>735</v>
      </c>
      <c r="I2" s="206" t="s">
        <v>736</v>
      </c>
      <c r="J2" s="206" t="s">
        <v>737</v>
      </c>
      <c r="K2" s="242" t="s">
        <v>738</v>
      </c>
      <c r="L2" s="242"/>
      <c r="M2" s="242" t="s">
        <v>59</v>
      </c>
      <c r="N2" s="242"/>
      <c r="O2" s="242"/>
    </row>
    <row r="3" spans="1:15" ht="50.25" customHeight="1" thickBot="1" x14ac:dyDescent="0.3">
      <c r="A3" s="211">
        <v>1</v>
      </c>
      <c r="B3" s="249" t="s">
        <v>741</v>
      </c>
      <c r="C3" s="249"/>
      <c r="D3" s="210">
        <v>10772.98</v>
      </c>
      <c r="E3" s="212">
        <v>3625</v>
      </c>
      <c r="F3" s="251">
        <f>L18</f>
        <v>7526.37</v>
      </c>
      <c r="G3" s="251"/>
      <c r="H3" s="211">
        <v>11</v>
      </c>
      <c r="I3" s="211">
        <v>7</v>
      </c>
      <c r="J3" s="211">
        <v>4</v>
      </c>
      <c r="K3" s="250">
        <v>0</v>
      </c>
      <c r="L3" s="250"/>
      <c r="M3" s="249"/>
      <c r="N3" s="249"/>
      <c r="O3" s="249"/>
    </row>
    <row r="4" spans="1:15" ht="30.75" customHeight="1" x14ac:dyDescent="0.25">
      <c r="A4" s="265" t="s">
        <v>739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66"/>
    </row>
    <row r="5" spans="1:15" ht="60" customHeight="1" x14ac:dyDescent="0.25">
      <c r="A5" s="246" t="s">
        <v>2</v>
      </c>
      <c r="B5" s="254" t="s">
        <v>216</v>
      </c>
      <c r="C5" s="246" t="s">
        <v>3</v>
      </c>
      <c r="D5" s="269" t="s">
        <v>696</v>
      </c>
      <c r="E5" s="270"/>
      <c r="F5" s="246" t="s">
        <v>78</v>
      </c>
      <c r="G5" s="209" t="s">
        <v>319</v>
      </c>
      <c r="H5" s="246" t="s">
        <v>4</v>
      </c>
      <c r="I5" s="246" t="s">
        <v>5</v>
      </c>
      <c r="J5" s="249" t="s">
        <v>297</v>
      </c>
      <c r="K5" s="249"/>
      <c r="L5" s="209" t="s">
        <v>595</v>
      </c>
      <c r="M5" s="246" t="s">
        <v>683</v>
      </c>
      <c r="N5" s="246" t="s">
        <v>684</v>
      </c>
      <c r="O5" s="246" t="s">
        <v>59</v>
      </c>
    </row>
    <row r="6" spans="1:15" ht="24" customHeight="1" x14ac:dyDescent="0.25">
      <c r="A6" s="258"/>
      <c r="B6" s="245"/>
      <c r="C6" s="258"/>
      <c r="D6" s="36" t="s">
        <v>847</v>
      </c>
      <c r="E6" s="209" t="s">
        <v>682</v>
      </c>
      <c r="F6" s="258"/>
      <c r="G6" s="36" t="s">
        <v>332</v>
      </c>
      <c r="H6" s="258"/>
      <c r="I6" s="258"/>
      <c r="J6" s="36" t="s">
        <v>7</v>
      </c>
      <c r="K6" s="36" t="s">
        <v>0</v>
      </c>
      <c r="L6" s="36" t="s">
        <v>332</v>
      </c>
      <c r="M6" s="258"/>
      <c r="N6" s="258"/>
      <c r="O6" s="258"/>
    </row>
    <row r="7" spans="1:15" ht="72" customHeight="1" x14ac:dyDescent="0.25">
      <c r="A7" s="193">
        <v>1</v>
      </c>
      <c r="B7" s="77" t="s">
        <v>700</v>
      </c>
      <c r="C7" s="349" t="s">
        <v>18</v>
      </c>
      <c r="D7" s="195">
        <v>1220.17236</v>
      </c>
      <c r="E7" s="236">
        <v>41550</v>
      </c>
      <c r="F7" s="194" t="s">
        <v>67</v>
      </c>
      <c r="G7" s="195">
        <v>894.38112000000001</v>
      </c>
      <c r="H7" s="236">
        <v>41801</v>
      </c>
      <c r="I7" s="236">
        <v>42348</v>
      </c>
      <c r="J7" s="207" t="s">
        <v>554</v>
      </c>
      <c r="K7" s="90">
        <v>1</v>
      </c>
      <c r="L7" s="78">
        <v>1047.27</v>
      </c>
      <c r="M7" s="234" t="s">
        <v>689</v>
      </c>
      <c r="N7" s="234" t="s">
        <v>690</v>
      </c>
      <c r="O7" s="350" t="s">
        <v>77</v>
      </c>
    </row>
    <row r="8" spans="1:15" ht="36.75" customHeight="1" x14ac:dyDescent="0.25">
      <c r="A8" s="93">
        <v>2</v>
      </c>
      <c r="B8" s="54" t="s">
        <v>669</v>
      </c>
      <c r="C8" s="12" t="s">
        <v>19</v>
      </c>
      <c r="D8" s="188">
        <v>1222.36158</v>
      </c>
      <c r="E8" s="236">
        <v>41550</v>
      </c>
      <c r="F8" s="93" t="s">
        <v>20</v>
      </c>
      <c r="G8" s="188">
        <v>969.15818999999999</v>
      </c>
      <c r="H8" s="236">
        <v>41969</v>
      </c>
      <c r="I8" s="236">
        <v>42515</v>
      </c>
      <c r="J8" s="206" t="s">
        <v>554</v>
      </c>
      <c r="K8" s="18">
        <v>1</v>
      </c>
      <c r="L8" s="188">
        <v>982.35</v>
      </c>
      <c r="M8" s="239" t="s">
        <v>694</v>
      </c>
      <c r="N8" s="82" t="s">
        <v>692</v>
      </c>
      <c r="O8" s="37" t="s">
        <v>77</v>
      </c>
    </row>
    <row r="9" spans="1:15" s="7" customFormat="1" ht="50.25" customHeight="1" x14ac:dyDescent="0.25">
      <c r="A9" s="193">
        <v>3</v>
      </c>
      <c r="B9" s="238" t="s">
        <v>707</v>
      </c>
      <c r="C9" s="6" t="s">
        <v>21</v>
      </c>
      <c r="D9" s="188">
        <v>963.56281999999999</v>
      </c>
      <c r="E9" s="236">
        <v>41550</v>
      </c>
      <c r="F9" s="238" t="s">
        <v>115</v>
      </c>
      <c r="G9" s="232">
        <v>941.73812999999996</v>
      </c>
      <c r="H9" s="236">
        <v>42335</v>
      </c>
      <c r="I9" s="236">
        <v>42881</v>
      </c>
      <c r="J9" s="206" t="s">
        <v>554</v>
      </c>
      <c r="K9" s="18">
        <v>1</v>
      </c>
      <c r="L9" s="232">
        <v>1089.49</v>
      </c>
      <c r="M9" s="82" t="s">
        <v>693</v>
      </c>
      <c r="N9" s="239" t="s">
        <v>690</v>
      </c>
      <c r="O9" s="351" t="s">
        <v>77</v>
      </c>
    </row>
    <row r="10" spans="1:15" ht="41.25" customHeight="1" x14ac:dyDescent="0.25">
      <c r="A10" s="93">
        <v>4</v>
      </c>
      <c r="B10" s="54" t="s">
        <v>607</v>
      </c>
      <c r="C10" s="41" t="s">
        <v>22</v>
      </c>
      <c r="D10" s="188">
        <v>1038.9261300000001</v>
      </c>
      <c r="E10" s="236">
        <v>41550</v>
      </c>
      <c r="F10" s="233" t="s">
        <v>23</v>
      </c>
      <c r="G10" s="235">
        <v>973.03741000000002</v>
      </c>
      <c r="H10" s="236">
        <v>41999</v>
      </c>
      <c r="I10" s="236">
        <v>42546</v>
      </c>
      <c r="J10" s="206" t="s">
        <v>554</v>
      </c>
      <c r="K10" s="18">
        <v>1</v>
      </c>
      <c r="L10" s="78">
        <v>835.12</v>
      </c>
      <c r="M10" s="239" t="s">
        <v>691</v>
      </c>
      <c r="N10" s="82" t="s">
        <v>692</v>
      </c>
      <c r="O10" s="351" t="s">
        <v>77</v>
      </c>
    </row>
    <row r="11" spans="1:15" ht="51" customHeight="1" x14ac:dyDescent="0.25">
      <c r="A11" s="193">
        <v>5</v>
      </c>
      <c r="B11" s="54" t="s">
        <v>674</v>
      </c>
      <c r="C11" s="12" t="s">
        <v>26</v>
      </c>
      <c r="D11" s="188">
        <v>1004.84021</v>
      </c>
      <c r="E11" s="236">
        <v>41550</v>
      </c>
      <c r="F11" s="54" t="s">
        <v>539</v>
      </c>
      <c r="G11" s="235">
        <v>845.08906000000002</v>
      </c>
      <c r="H11" s="236">
        <v>42864</v>
      </c>
      <c r="I11" s="236">
        <v>43412</v>
      </c>
      <c r="J11" s="206" t="s">
        <v>554</v>
      </c>
      <c r="K11" s="18">
        <v>1</v>
      </c>
      <c r="L11" s="123">
        <v>741.47</v>
      </c>
      <c r="M11" s="239" t="s">
        <v>689</v>
      </c>
      <c r="N11" s="239" t="s">
        <v>690</v>
      </c>
      <c r="O11" s="351" t="s">
        <v>77</v>
      </c>
    </row>
    <row r="12" spans="1:15" ht="53.25" customHeight="1" x14ac:dyDescent="0.25">
      <c r="A12" s="93">
        <v>6</v>
      </c>
      <c r="B12" s="110" t="s">
        <v>608</v>
      </c>
      <c r="C12" s="352" t="s">
        <v>404</v>
      </c>
      <c r="D12" s="188">
        <v>983.43057999999996</v>
      </c>
      <c r="E12" s="236">
        <v>41550</v>
      </c>
      <c r="F12" s="233" t="s">
        <v>121</v>
      </c>
      <c r="G12" s="235">
        <v>828.35802000000001</v>
      </c>
      <c r="H12" s="236">
        <v>42369</v>
      </c>
      <c r="I12" s="236">
        <v>42916</v>
      </c>
      <c r="J12" s="206" t="s">
        <v>554</v>
      </c>
      <c r="K12" s="18">
        <v>1</v>
      </c>
      <c r="L12" s="123">
        <v>1024.55</v>
      </c>
      <c r="M12" s="239" t="s">
        <v>694</v>
      </c>
      <c r="N12" s="82" t="s">
        <v>692</v>
      </c>
      <c r="O12" s="351" t="s">
        <v>77</v>
      </c>
    </row>
    <row r="13" spans="1:15" ht="54" customHeight="1" x14ac:dyDescent="0.25">
      <c r="A13" s="193">
        <v>7</v>
      </c>
      <c r="B13" s="110" t="s">
        <v>702</v>
      </c>
      <c r="C13" s="41" t="s">
        <v>597</v>
      </c>
      <c r="D13" s="188">
        <v>1022.15388</v>
      </c>
      <c r="E13" s="236">
        <v>41550</v>
      </c>
      <c r="F13" s="54" t="s">
        <v>540</v>
      </c>
      <c r="G13" s="123">
        <v>855.73446999999999</v>
      </c>
      <c r="H13" s="236">
        <v>42866</v>
      </c>
      <c r="I13" s="236">
        <v>43414</v>
      </c>
      <c r="J13" s="206" t="s">
        <v>554</v>
      </c>
      <c r="K13" s="18">
        <v>1</v>
      </c>
      <c r="L13" s="123">
        <v>685.12</v>
      </c>
      <c r="M13" s="82" t="s">
        <v>695</v>
      </c>
      <c r="N13" s="82" t="s">
        <v>692</v>
      </c>
      <c r="O13" s="209"/>
    </row>
    <row r="14" spans="1:15" ht="51.75" customHeight="1" x14ac:dyDescent="0.25">
      <c r="A14" s="93">
        <v>8</v>
      </c>
      <c r="B14" s="239" t="s">
        <v>701</v>
      </c>
      <c r="C14" s="15" t="s">
        <v>24</v>
      </c>
      <c r="D14" s="188">
        <v>1255.9296200000001</v>
      </c>
      <c r="E14" s="236">
        <v>41550</v>
      </c>
      <c r="F14" s="239" t="s">
        <v>25</v>
      </c>
      <c r="G14" s="235">
        <v>1019.74727</v>
      </c>
      <c r="H14" s="236">
        <v>41999</v>
      </c>
      <c r="I14" s="236">
        <v>42546</v>
      </c>
      <c r="J14" s="239" t="s">
        <v>649</v>
      </c>
      <c r="K14" s="17">
        <v>0.95</v>
      </c>
      <c r="L14" s="188">
        <f>748.88+89</f>
        <v>837.88</v>
      </c>
      <c r="M14" s="82" t="s">
        <v>698</v>
      </c>
      <c r="N14" s="82" t="s">
        <v>692</v>
      </c>
      <c r="O14" s="36" t="s">
        <v>885</v>
      </c>
    </row>
    <row r="15" spans="1:15" ht="66" customHeight="1" x14ac:dyDescent="0.25">
      <c r="A15" s="193">
        <v>9</v>
      </c>
      <c r="B15" s="239" t="s">
        <v>606</v>
      </c>
      <c r="C15" s="41" t="s">
        <v>27</v>
      </c>
      <c r="D15" s="188">
        <v>1020.6944</v>
      </c>
      <c r="E15" s="236">
        <v>41550</v>
      </c>
      <c r="F15" s="233" t="s">
        <v>122</v>
      </c>
      <c r="G15" s="235">
        <v>894.08435999999995</v>
      </c>
      <c r="H15" s="236">
        <v>42353</v>
      </c>
      <c r="I15" s="236">
        <v>42900</v>
      </c>
      <c r="J15" s="239" t="s">
        <v>1146</v>
      </c>
      <c r="K15" s="17">
        <v>0.48</v>
      </c>
      <c r="L15" s="123">
        <v>283.12</v>
      </c>
      <c r="M15" s="82" t="s">
        <v>693</v>
      </c>
      <c r="N15" s="239" t="s">
        <v>690</v>
      </c>
      <c r="O15" s="36" t="s">
        <v>1147</v>
      </c>
    </row>
    <row r="16" spans="1:15" ht="59.25" customHeight="1" x14ac:dyDescent="0.25">
      <c r="A16" s="93">
        <v>10</v>
      </c>
      <c r="B16" s="110" t="s">
        <v>673</v>
      </c>
      <c r="C16" s="12" t="s">
        <v>28</v>
      </c>
      <c r="D16" s="188">
        <v>1040.9034899999999</v>
      </c>
      <c r="E16" s="236">
        <v>41550</v>
      </c>
      <c r="F16" s="93" t="s">
        <v>1</v>
      </c>
      <c r="G16" s="93" t="s">
        <v>1</v>
      </c>
      <c r="H16" s="236" t="s">
        <v>1</v>
      </c>
      <c r="I16" s="236" t="s">
        <v>1</v>
      </c>
      <c r="J16" s="233" t="s">
        <v>363</v>
      </c>
      <c r="K16" s="17">
        <v>0.85</v>
      </c>
      <c r="L16" s="123">
        <v>0</v>
      </c>
      <c r="M16" s="239" t="s">
        <v>691</v>
      </c>
      <c r="N16" s="82" t="s">
        <v>692</v>
      </c>
      <c r="O16" s="209" t="s">
        <v>594</v>
      </c>
    </row>
    <row r="17" spans="1:15" ht="54" customHeight="1" x14ac:dyDescent="0.25">
      <c r="A17" s="193">
        <v>11</v>
      </c>
      <c r="B17" s="110" t="s">
        <v>602</v>
      </c>
      <c r="C17" s="41" t="s">
        <v>1132</v>
      </c>
      <c r="D17" s="188">
        <v>1330.42</v>
      </c>
      <c r="E17" s="236">
        <v>43083</v>
      </c>
      <c r="F17" s="54" t="s">
        <v>1133</v>
      </c>
      <c r="G17" s="123">
        <v>1110.8</v>
      </c>
      <c r="H17" s="236">
        <v>43526</v>
      </c>
      <c r="I17" s="236">
        <v>44075</v>
      </c>
      <c r="J17" s="110" t="s">
        <v>1134</v>
      </c>
      <c r="K17" s="18"/>
      <c r="L17" s="123"/>
      <c r="M17" s="82"/>
      <c r="N17" s="82"/>
      <c r="O17" s="209"/>
    </row>
    <row r="18" spans="1:15" s="39" customFormat="1" ht="24" customHeight="1" x14ac:dyDescent="0.25">
      <c r="A18" s="95"/>
      <c r="B18" s="267" t="s">
        <v>138</v>
      </c>
      <c r="C18" s="268"/>
      <c r="D18" s="47">
        <f>SUM(D7:D17)</f>
        <v>12103.395070000002</v>
      </c>
      <c r="E18" s="95"/>
      <c r="G18" s="55">
        <f>SUM(G7:G17)</f>
        <v>9332.1280299999999</v>
      </c>
      <c r="H18" s="56"/>
      <c r="I18" s="56"/>
      <c r="J18" s="95"/>
      <c r="K18" s="95"/>
      <c r="L18" s="55">
        <f>SUM(L7:L16)</f>
        <v>7526.37</v>
      </c>
      <c r="M18" s="95"/>
      <c r="N18" s="95"/>
      <c r="O18" s="95"/>
    </row>
  </sheetData>
  <mergeCells count="22">
    <mergeCell ref="J5:K5"/>
    <mergeCell ref="B18:C18"/>
    <mergeCell ref="D5:E5"/>
    <mergeCell ref="B5:B6"/>
    <mergeCell ref="A5:A6"/>
    <mergeCell ref="C5:C6"/>
    <mergeCell ref="O5:O6"/>
    <mergeCell ref="A1:O1"/>
    <mergeCell ref="H5:H6"/>
    <mergeCell ref="I5:I6"/>
    <mergeCell ref="M5:M6"/>
    <mergeCell ref="N5:N6"/>
    <mergeCell ref="B2:C2"/>
    <mergeCell ref="B3:C3"/>
    <mergeCell ref="F2:G2"/>
    <mergeCell ref="F3:G3"/>
    <mergeCell ref="M2:O2"/>
    <mergeCell ref="M3:O3"/>
    <mergeCell ref="K2:L2"/>
    <mergeCell ref="K3:L3"/>
    <mergeCell ref="A4:O4"/>
    <mergeCell ref="F5:F6"/>
  </mergeCells>
  <pageMargins left="0.59055118110236204" right="0.196850393700787" top="0.35433070866141703" bottom="0.15748031496063" header="0.15748031496063" footer="0.15748031496063"/>
  <pageSetup paperSize="9" scale="77" fitToHeight="10" orientation="landscape" r:id="rId1"/>
  <rowBreaks count="1" manualBreakCount="1">
    <brk id="1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view="pageBreakPreview" zoomScaleSheetLayoutView="100" workbookViewId="0">
      <selection activeCell="F6" sqref="F6"/>
    </sheetView>
  </sheetViews>
  <sheetFormatPr defaultColWidth="9.140625" defaultRowHeight="15" x14ac:dyDescent="0.25"/>
  <cols>
    <col min="1" max="1" width="3.5703125" style="187" customWidth="1"/>
    <col min="2" max="2" width="13.5703125" style="187" customWidth="1"/>
    <col min="3" max="3" width="23.85546875" style="32" customWidth="1"/>
    <col min="4" max="4" width="11.5703125" style="32" customWidth="1"/>
    <col min="5" max="5" width="12.7109375" style="32" customWidth="1"/>
    <col min="6" max="6" width="13" style="187" customWidth="1"/>
    <col min="7" max="7" width="13.5703125" style="187" customWidth="1"/>
    <col min="8" max="8" width="13.7109375" style="187" customWidth="1"/>
    <col min="9" max="9" width="12.7109375" style="5" customWidth="1"/>
    <col min="10" max="10" width="16.140625" style="5" customWidth="1"/>
    <col min="11" max="11" width="5.42578125" style="5" customWidth="1"/>
    <col min="12" max="12" width="11.5703125" style="5" customWidth="1"/>
    <col min="13" max="13" width="11.28515625" style="5" customWidth="1"/>
    <col min="14" max="14" width="12.7109375" style="5" customWidth="1"/>
    <col min="15" max="15" width="14.5703125" style="5" customWidth="1"/>
    <col min="16" max="16" width="9.140625" style="49"/>
    <col min="17" max="16384" width="9.140625" style="5"/>
  </cols>
  <sheetData>
    <row r="1" spans="1:15" ht="27" thickBot="1" x14ac:dyDescent="0.3">
      <c r="A1" s="271" t="s">
        <v>815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41.25" customHeight="1" thickTop="1" x14ac:dyDescent="0.25">
      <c r="A2" s="246" t="s">
        <v>2</v>
      </c>
      <c r="B2" s="246" t="s">
        <v>216</v>
      </c>
      <c r="C2" s="246" t="s">
        <v>3</v>
      </c>
      <c r="D2" s="262" t="s">
        <v>696</v>
      </c>
      <c r="E2" s="263"/>
      <c r="F2" s="246" t="s">
        <v>79</v>
      </c>
      <c r="G2" s="209" t="s">
        <v>319</v>
      </c>
      <c r="H2" s="246" t="s">
        <v>4</v>
      </c>
      <c r="I2" s="246" t="s">
        <v>5</v>
      </c>
      <c r="J2" s="249" t="s">
        <v>297</v>
      </c>
      <c r="K2" s="249"/>
      <c r="L2" s="209" t="s">
        <v>6</v>
      </c>
      <c r="M2" s="272" t="s">
        <v>683</v>
      </c>
      <c r="N2" s="249" t="s">
        <v>684</v>
      </c>
      <c r="O2" s="246" t="s">
        <v>59</v>
      </c>
    </row>
    <row r="3" spans="1:15" ht="27" customHeight="1" thickBot="1" x14ac:dyDescent="0.3">
      <c r="A3" s="259"/>
      <c r="B3" s="259"/>
      <c r="C3" s="259"/>
      <c r="D3" s="99" t="s">
        <v>697</v>
      </c>
      <c r="E3" s="99" t="s">
        <v>682</v>
      </c>
      <c r="F3" s="259"/>
      <c r="G3" s="98" t="s">
        <v>332</v>
      </c>
      <c r="H3" s="259"/>
      <c r="I3" s="259"/>
      <c r="J3" s="218" t="s">
        <v>7</v>
      </c>
      <c r="K3" s="218" t="s">
        <v>0</v>
      </c>
      <c r="L3" s="98" t="s">
        <v>332</v>
      </c>
      <c r="M3" s="273"/>
      <c r="N3" s="274"/>
      <c r="O3" s="259"/>
    </row>
    <row r="4" spans="1:15" ht="75.75" customHeight="1" x14ac:dyDescent="0.25">
      <c r="A4" s="194">
        <v>1</v>
      </c>
      <c r="B4" s="234" t="s">
        <v>510</v>
      </c>
      <c r="C4" s="76" t="s">
        <v>816</v>
      </c>
      <c r="D4" s="103">
        <v>1374.23</v>
      </c>
      <c r="E4" s="236">
        <v>42800</v>
      </c>
      <c r="F4" s="234" t="s">
        <v>817</v>
      </c>
      <c r="G4" s="195">
        <v>1155.67732</v>
      </c>
      <c r="H4" s="236">
        <v>43453</v>
      </c>
      <c r="I4" s="236">
        <v>44000</v>
      </c>
      <c r="J4" s="234" t="s">
        <v>1148</v>
      </c>
      <c r="K4" s="120">
        <v>0.35</v>
      </c>
      <c r="L4" s="195" t="s">
        <v>1</v>
      </c>
      <c r="M4" s="235" t="s">
        <v>693</v>
      </c>
      <c r="N4" s="235" t="s">
        <v>690</v>
      </c>
      <c r="O4" s="214"/>
    </row>
    <row r="5" spans="1:15" ht="61.5" customHeight="1" x14ac:dyDescent="0.25">
      <c r="A5" s="194">
        <v>2</v>
      </c>
      <c r="B5" s="234" t="s">
        <v>203</v>
      </c>
      <c r="C5" s="76" t="s">
        <v>830</v>
      </c>
      <c r="D5" s="103">
        <v>1238.6400000000001</v>
      </c>
      <c r="E5" s="236">
        <v>42800</v>
      </c>
      <c r="F5" s="234" t="s">
        <v>122</v>
      </c>
      <c r="G5" s="195">
        <v>1040.07</v>
      </c>
      <c r="H5" s="236">
        <v>43526</v>
      </c>
      <c r="I5" s="236">
        <v>44075</v>
      </c>
      <c r="J5" s="234" t="s">
        <v>72</v>
      </c>
      <c r="K5" s="236" t="s">
        <v>1</v>
      </c>
      <c r="L5" s="236" t="s">
        <v>1</v>
      </c>
      <c r="M5" s="235" t="s">
        <v>1139</v>
      </c>
      <c r="N5" s="235" t="s">
        <v>690</v>
      </c>
      <c r="O5" s="214" t="s">
        <v>889</v>
      </c>
    </row>
    <row r="6" spans="1:15" ht="64.5" customHeight="1" x14ac:dyDescent="0.25">
      <c r="A6" s="194">
        <v>3</v>
      </c>
      <c r="B6" s="234" t="s">
        <v>213</v>
      </c>
      <c r="C6" s="76" t="s">
        <v>831</v>
      </c>
      <c r="D6" s="103">
        <v>1310.1099999999999</v>
      </c>
      <c r="E6" s="236">
        <v>42800</v>
      </c>
      <c r="F6" s="236" t="s">
        <v>1</v>
      </c>
      <c r="G6" s="236" t="s">
        <v>1</v>
      </c>
      <c r="H6" s="236" t="s">
        <v>1</v>
      </c>
      <c r="I6" s="236" t="s">
        <v>1</v>
      </c>
      <c r="J6" s="234" t="s">
        <v>72</v>
      </c>
      <c r="K6" s="236" t="s">
        <v>1</v>
      </c>
      <c r="L6" s="236" t="s">
        <v>1</v>
      </c>
      <c r="M6" s="239" t="s">
        <v>691</v>
      </c>
      <c r="N6" s="82" t="s">
        <v>1136</v>
      </c>
      <c r="O6" s="214" t="s">
        <v>1036</v>
      </c>
    </row>
    <row r="7" spans="1:15" ht="69" customHeight="1" x14ac:dyDescent="0.25">
      <c r="A7" s="194">
        <v>4</v>
      </c>
      <c r="B7" s="234" t="s">
        <v>720</v>
      </c>
      <c r="C7" s="76" t="s">
        <v>833</v>
      </c>
      <c r="D7" s="103">
        <v>1180.3399999999999</v>
      </c>
      <c r="E7" s="236">
        <v>42800</v>
      </c>
      <c r="F7" s="234" t="s">
        <v>122</v>
      </c>
      <c r="G7" s="195">
        <v>991.89864999999998</v>
      </c>
      <c r="H7" s="236">
        <v>43532</v>
      </c>
      <c r="I7" s="236">
        <v>44081</v>
      </c>
      <c r="J7" s="234" t="s">
        <v>72</v>
      </c>
      <c r="K7" s="236" t="s">
        <v>1</v>
      </c>
      <c r="L7" s="236" t="s">
        <v>1</v>
      </c>
      <c r="M7" s="239" t="s">
        <v>694</v>
      </c>
      <c r="N7" s="82" t="s">
        <v>692</v>
      </c>
      <c r="O7" s="214" t="s">
        <v>1034</v>
      </c>
    </row>
    <row r="8" spans="1:15" ht="64.5" customHeight="1" x14ac:dyDescent="0.25">
      <c r="A8" s="194">
        <v>5</v>
      </c>
      <c r="B8" s="234" t="s">
        <v>719</v>
      </c>
      <c r="C8" s="76" t="s">
        <v>834</v>
      </c>
      <c r="D8" s="103">
        <v>1409.22</v>
      </c>
      <c r="E8" s="236">
        <v>42800</v>
      </c>
      <c r="F8" s="234" t="s">
        <v>1037</v>
      </c>
      <c r="G8" s="195">
        <v>1185.18</v>
      </c>
      <c r="H8" s="236" t="s">
        <v>1</v>
      </c>
      <c r="I8" s="236" t="s">
        <v>1</v>
      </c>
      <c r="J8" s="234" t="s">
        <v>72</v>
      </c>
      <c r="K8" s="236" t="s">
        <v>1</v>
      </c>
      <c r="L8" s="236" t="s">
        <v>1</v>
      </c>
      <c r="M8" s="239" t="s">
        <v>694</v>
      </c>
      <c r="N8" s="82" t="s">
        <v>692</v>
      </c>
      <c r="O8" s="214" t="s">
        <v>1039</v>
      </c>
    </row>
    <row r="9" spans="1:15" ht="60.75" customHeight="1" x14ac:dyDescent="0.25">
      <c r="A9" s="194">
        <v>6</v>
      </c>
      <c r="B9" s="234" t="s">
        <v>719</v>
      </c>
      <c r="C9" s="76" t="s">
        <v>832</v>
      </c>
      <c r="D9" s="103">
        <v>1305.04</v>
      </c>
      <c r="E9" s="236">
        <v>42800</v>
      </c>
      <c r="F9" s="234" t="s">
        <v>1035</v>
      </c>
      <c r="G9" s="195">
        <v>1097.67</v>
      </c>
      <c r="H9" s="236">
        <v>43532</v>
      </c>
      <c r="I9" s="236">
        <v>44081</v>
      </c>
      <c r="J9" s="234" t="s">
        <v>590</v>
      </c>
      <c r="K9" s="120">
        <v>0.05</v>
      </c>
      <c r="L9" s="236" t="s">
        <v>1</v>
      </c>
      <c r="M9" s="239" t="s">
        <v>694</v>
      </c>
      <c r="N9" s="82" t="s">
        <v>1154</v>
      </c>
      <c r="O9" s="214" t="s">
        <v>1034</v>
      </c>
    </row>
    <row r="10" spans="1:15" ht="80.25" customHeight="1" x14ac:dyDescent="0.25">
      <c r="A10" s="194">
        <v>7</v>
      </c>
      <c r="B10" s="234" t="s">
        <v>211</v>
      </c>
      <c r="C10" s="76" t="s">
        <v>829</v>
      </c>
      <c r="D10" s="103">
        <v>1314.58</v>
      </c>
      <c r="E10" s="236">
        <v>42800</v>
      </c>
      <c r="F10" s="234" t="s">
        <v>884</v>
      </c>
      <c r="G10" s="195">
        <v>1105.4010599999999</v>
      </c>
      <c r="H10" s="236" t="s">
        <v>1</v>
      </c>
      <c r="I10" s="236" t="s">
        <v>1</v>
      </c>
      <c r="J10" s="234" t="s">
        <v>72</v>
      </c>
      <c r="K10" s="236" t="s">
        <v>1</v>
      </c>
      <c r="L10" s="236" t="s">
        <v>1</v>
      </c>
      <c r="M10" s="82" t="s">
        <v>1135</v>
      </c>
      <c r="N10" s="82" t="s">
        <v>692</v>
      </c>
      <c r="O10" s="214" t="s">
        <v>1038</v>
      </c>
    </row>
    <row r="11" spans="1:15" ht="27.75" customHeight="1" x14ac:dyDescent="0.25">
      <c r="C11" s="128" t="s">
        <v>138</v>
      </c>
      <c r="D11" s="129">
        <f>SUM(D4:D10)</f>
        <v>9132.16</v>
      </c>
      <c r="G11" s="129">
        <f>SUM(G4:G10)</f>
        <v>6575.8970300000001</v>
      </c>
    </row>
  </sheetData>
  <mergeCells count="12">
    <mergeCell ref="F2:F3"/>
    <mergeCell ref="H2:H3"/>
    <mergeCell ref="I2:I3"/>
    <mergeCell ref="A1:O1"/>
    <mergeCell ref="A2:A3"/>
    <mergeCell ref="B2:B3"/>
    <mergeCell ref="C2:C3"/>
    <mergeCell ref="D2:E2"/>
    <mergeCell ref="J2:K2"/>
    <mergeCell ref="M2:M3"/>
    <mergeCell ref="N2:N3"/>
    <mergeCell ref="O2:O3"/>
  </mergeCells>
  <pageMargins left="0.7" right="0.7" top="0.75" bottom="0.75" header="0.3" footer="0.3"/>
  <pageSetup scale="6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FFFF00"/>
  </sheetPr>
  <dimension ref="A1:O43"/>
  <sheetViews>
    <sheetView view="pageBreakPreview" zoomScale="75" zoomScaleNormal="75" zoomScaleSheetLayoutView="75" workbookViewId="0">
      <selection activeCell="F36" sqref="F36:I36"/>
    </sheetView>
  </sheetViews>
  <sheetFormatPr defaultColWidth="9.140625" defaultRowHeight="33" customHeight="1" x14ac:dyDescent="0.25"/>
  <cols>
    <col min="1" max="1" width="4" style="5" customWidth="1"/>
    <col min="2" max="2" width="8.140625" style="5" customWidth="1"/>
    <col min="3" max="3" width="22.28515625" style="5" customWidth="1"/>
    <col min="4" max="4" width="13.28515625" style="5" customWidth="1"/>
    <col min="5" max="5" width="11.85546875" style="5" customWidth="1"/>
    <col min="6" max="6" width="17.42578125" style="20" customWidth="1"/>
    <col min="7" max="7" width="14.5703125" style="5" customWidth="1"/>
    <col min="8" max="8" width="14.28515625" style="5" customWidth="1"/>
    <col min="9" max="9" width="13.28515625" style="5" customWidth="1"/>
    <col min="10" max="10" width="17.5703125" style="5" customWidth="1"/>
    <col min="11" max="11" width="6.140625" style="5" customWidth="1"/>
    <col min="12" max="14" width="13.5703125" style="5" customWidth="1"/>
    <col min="15" max="15" width="12.42578125" style="5" customWidth="1"/>
    <col min="16" max="16384" width="9.140625" style="5"/>
  </cols>
  <sheetData>
    <row r="1" spans="1:15" s="5" customFormat="1" ht="34.5" customHeight="1" x14ac:dyDescent="0.4">
      <c r="A1" s="353" t="s">
        <v>370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s="357" customFormat="1" ht="65.25" customHeight="1" x14ac:dyDescent="0.25">
      <c r="A2" s="354" t="s">
        <v>2</v>
      </c>
      <c r="B2" s="355" t="s">
        <v>731</v>
      </c>
      <c r="C2" s="356"/>
      <c r="D2" s="354" t="s">
        <v>744</v>
      </c>
      <c r="E2" s="354" t="s">
        <v>745</v>
      </c>
      <c r="F2" s="354" t="s">
        <v>746</v>
      </c>
      <c r="G2" s="206" t="s">
        <v>734</v>
      </c>
      <c r="H2" s="354" t="s">
        <v>747</v>
      </c>
      <c r="I2" s="354" t="s">
        <v>735</v>
      </c>
      <c r="J2" s="354" t="s">
        <v>736</v>
      </c>
      <c r="K2" s="355" t="s">
        <v>737</v>
      </c>
      <c r="L2" s="356"/>
      <c r="M2" s="354" t="s">
        <v>738</v>
      </c>
      <c r="N2" s="355" t="s">
        <v>59</v>
      </c>
      <c r="O2" s="356"/>
    </row>
    <row r="3" spans="1:15" s="5" customFormat="1" ht="64.5" customHeight="1" x14ac:dyDescent="0.25">
      <c r="A3" s="23">
        <v>1</v>
      </c>
      <c r="B3" s="269" t="s">
        <v>748</v>
      </c>
      <c r="C3" s="270"/>
      <c r="D3" s="206" t="s">
        <v>749</v>
      </c>
      <c r="E3" s="34">
        <f>D38</f>
        <v>16345.42</v>
      </c>
      <c r="F3" s="46">
        <v>16345.42</v>
      </c>
      <c r="G3" s="46">
        <f>L38</f>
        <v>10929.027070000004</v>
      </c>
      <c r="H3" s="113">
        <v>0.80759999999999998</v>
      </c>
      <c r="I3" s="23">
        <v>21</v>
      </c>
      <c r="J3" s="23">
        <v>20</v>
      </c>
      <c r="K3" s="358" t="s">
        <v>1</v>
      </c>
      <c r="L3" s="359"/>
      <c r="M3" s="206" t="s">
        <v>750</v>
      </c>
      <c r="N3" s="269"/>
      <c r="O3" s="270"/>
    </row>
    <row r="4" spans="1:15" s="112" customFormat="1" ht="21" customHeight="1" thickBot="1" x14ac:dyDescent="0.4">
      <c r="A4" s="360"/>
      <c r="B4" s="361"/>
      <c r="C4" s="361"/>
      <c r="D4" s="362"/>
      <c r="E4" s="363"/>
      <c r="G4" s="364" t="s">
        <v>751</v>
      </c>
      <c r="H4" s="365"/>
      <c r="I4" s="365"/>
      <c r="J4" s="365"/>
      <c r="K4" s="365"/>
      <c r="L4" s="365"/>
      <c r="M4" s="366"/>
      <c r="N4" s="367"/>
      <c r="O4" s="367"/>
    </row>
    <row r="5" spans="1:15" s="5" customFormat="1" ht="39.75" customHeight="1" thickTop="1" x14ac:dyDescent="0.25">
      <c r="A5" s="246" t="s">
        <v>2</v>
      </c>
      <c r="B5" s="255" t="s">
        <v>216</v>
      </c>
      <c r="C5" s="246" t="s">
        <v>3</v>
      </c>
      <c r="D5" s="262" t="s">
        <v>696</v>
      </c>
      <c r="E5" s="263"/>
      <c r="F5" s="246" t="s">
        <v>79</v>
      </c>
      <c r="G5" s="209" t="s">
        <v>319</v>
      </c>
      <c r="H5" s="246" t="s">
        <v>4</v>
      </c>
      <c r="I5" s="246" t="s">
        <v>5</v>
      </c>
      <c r="J5" s="249" t="s">
        <v>297</v>
      </c>
      <c r="K5" s="249"/>
      <c r="L5" s="209" t="s">
        <v>318</v>
      </c>
      <c r="M5" s="297" t="s">
        <v>683</v>
      </c>
      <c r="N5" s="264" t="s">
        <v>684</v>
      </c>
      <c r="O5" s="246" t="s">
        <v>59</v>
      </c>
    </row>
    <row r="6" spans="1:15" s="369" customFormat="1" ht="34.5" customHeight="1" thickBot="1" x14ac:dyDescent="0.3">
      <c r="A6" s="259"/>
      <c r="B6" s="248"/>
      <c r="C6" s="259"/>
      <c r="D6" s="99" t="s">
        <v>697</v>
      </c>
      <c r="E6" s="99" t="s">
        <v>682</v>
      </c>
      <c r="F6" s="259"/>
      <c r="G6" s="218" t="s">
        <v>344</v>
      </c>
      <c r="H6" s="259"/>
      <c r="I6" s="259"/>
      <c r="J6" s="218" t="s">
        <v>7</v>
      </c>
      <c r="K6" s="218" t="s">
        <v>0</v>
      </c>
      <c r="L6" s="368" t="s">
        <v>344</v>
      </c>
      <c r="M6" s="273"/>
      <c r="N6" s="274"/>
      <c r="O6" s="259"/>
    </row>
    <row r="7" spans="1:15" s="20" customFormat="1" ht="27" customHeight="1" x14ac:dyDescent="0.25">
      <c r="A7" s="370"/>
      <c r="B7" s="371"/>
      <c r="C7" s="372"/>
      <c r="D7" s="371"/>
      <c r="E7" s="371"/>
      <c r="F7" s="373" t="s">
        <v>364</v>
      </c>
      <c r="G7" s="373"/>
      <c r="H7" s="373"/>
      <c r="I7" s="373"/>
      <c r="J7" s="371"/>
      <c r="K7" s="371"/>
      <c r="L7" s="371"/>
      <c r="M7" s="371"/>
      <c r="N7" s="371"/>
      <c r="O7" s="374"/>
    </row>
    <row r="8" spans="1:15" s="5" customFormat="1" ht="48.75" customHeight="1" x14ac:dyDescent="0.25">
      <c r="A8" s="233">
        <v>1</v>
      </c>
      <c r="B8" s="328" t="s">
        <v>685</v>
      </c>
      <c r="C8" s="12" t="s">
        <v>144</v>
      </c>
      <c r="D8" s="31">
        <v>4211.7</v>
      </c>
      <c r="E8" s="236">
        <v>41951</v>
      </c>
      <c r="F8" s="233" t="s">
        <v>123</v>
      </c>
      <c r="G8" s="235">
        <v>3711.8094700000001</v>
      </c>
      <c r="H8" s="236">
        <v>42335</v>
      </c>
      <c r="I8" s="236">
        <v>42881</v>
      </c>
      <c r="J8" s="209" t="s">
        <v>8</v>
      </c>
      <c r="K8" s="16">
        <v>1</v>
      </c>
      <c r="L8" s="235">
        <v>4070.49</v>
      </c>
      <c r="M8" s="239" t="s">
        <v>689</v>
      </c>
      <c r="N8" s="239" t="s">
        <v>690</v>
      </c>
      <c r="O8" s="206" t="s">
        <v>330</v>
      </c>
    </row>
    <row r="9" spans="1:15" s="5" customFormat="1" ht="76.5" customHeight="1" x14ac:dyDescent="0.25">
      <c r="A9" s="233">
        <v>2</v>
      </c>
      <c r="B9" s="329"/>
      <c r="C9" s="12" t="s">
        <v>145</v>
      </c>
      <c r="D9" s="31">
        <v>2762.26</v>
      </c>
      <c r="E9" s="236">
        <v>42088</v>
      </c>
      <c r="F9" s="233" t="s">
        <v>175</v>
      </c>
      <c r="G9" s="235">
        <v>2350.1997299999998</v>
      </c>
      <c r="H9" s="236">
        <v>42347</v>
      </c>
      <c r="I9" s="236">
        <v>42894</v>
      </c>
      <c r="J9" s="209" t="s">
        <v>8</v>
      </c>
      <c r="K9" s="16">
        <v>1</v>
      </c>
      <c r="L9" s="375" t="s">
        <v>655</v>
      </c>
      <c r="M9" s="239" t="s">
        <v>689</v>
      </c>
      <c r="N9" s="239" t="s">
        <v>690</v>
      </c>
      <c r="O9" s="206" t="s">
        <v>330</v>
      </c>
    </row>
    <row r="10" spans="1:15" s="5" customFormat="1" ht="45" customHeight="1" x14ac:dyDescent="0.25">
      <c r="A10" s="233">
        <v>3</v>
      </c>
      <c r="B10" s="329"/>
      <c r="C10" s="12" t="s">
        <v>146</v>
      </c>
      <c r="D10" s="31">
        <v>1094.24</v>
      </c>
      <c r="E10" s="236">
        <v>42248</v>
      </c>
      <c r="F10" s="233" t="s">
        <v>296</v>
      </c>
      <c r="G10" s="235">
        <v>887.34337000000005</v>
      </c>
      <c r="H10" s="236">
        <v>42473</v>
      </c>
      <c r="I10" s="236">
        <v>43020</v>
      </c>
      <c r="J10" s="209" t="s">
        <v>8</v>
      </c>
      <c r="K10" s="16">
        <v>1</v>
      </c>
      <c r="L10" s="123">
        <v>875.83</v>
      </c>
      <c r="M10" s="239" t="s">
        <v>689</v>
      </c>
      <c r="N10" s="239" t="s">
        <v>690</v>
      </c>
      <c r="O10" s="206" t="s">
        <v>330</v>
      </c>
    </row>
    <row r="11" spans="1:15" s="5" customFormat="1" ht="60.75" customHeight="1" x14ac:dyDescent="0.25">
      <c r="A11" s="233">
        <v>4</v>
      </c>
      <c r="B11" s="330"/>
      <c r="C11" s="12" t="s">
        <v>155</v>
      </c>
      <c r="D11" s="31">
        <v>170.98</v>
      </c>
      <c r="E11" s="236">
        <v>42122</v>
      </c>
      <c r="F11" s="233" t="s">
        <v>178</v>
      </c>
      <c r="G11" s="235">
        <v>122.45246</v>
      </c>
      <c r="H11" s="236">
        <v>42405</v>
      </c>
      <c r="I11" s="236">
        <v>42678</v>
      </c>
      <c r="J11" s="209" t="s">
        <v>8</v>
      </c>
      <c r="K11" s="16">
        <v>1</v>
      </c>
      <c r="L11" s="123">
        <f>17.46143+33.27358+50.41367</f>
        <v>101.14868000000001</v>
      </c>
      <c r="M11" s="239" t="s">
        <v>689</v>
      </c>
      <c r="N11" s="239" t="s">
        <v>690</v>
      </c>
      <c r="O11" s="206" t="s">
        <v>330</v>
      </c>
    </row>
    <row r="12" spans="1:15" s="380" customFormat="1" ht="28.5" customHeight="1" x14ac:dyDescent="0.25">
      <c r="A12" s="217"/>
      <c r="B12" s="376"/>
      <c r="C12" s="376" t="s">
        <v>405</v>
      </c>
      <c r="D12" s="34">
        <f>SUM(D8:D11)</f>
        <v>8239.18</v>
      </c>
      <c r="E12" s="377"/>
      <c r="F12" s="376"/>
      <c r="G12" s="378">
        <f>SUM(G8:G11)</f>
        <v>7071.8050300000014</v>
      </c>
      <c r="H12" s="379"/>
      <c r="I12" s="379"/>
      <c r="K12" s="381"/>
      <c r="L12" s="382"/>
      <c r="M12" s="382"/>
      <c r="N12" s="382"/>
      <c r="O12" s="383"/>
    </row>
    <row r="13" spans="1:15" s="20" customFormat="1" ht="27" customHeight="1" x14ac:dyDescent="0.25">
      <c r="A13" s="384"/>
      <c r="B13" s="385"/>
      <c r="C13" s="386"/>
      <c r="D13" s="385"/>
      <c r="E13" s="385"/>
      <c r="F13" s="387" t="s">
        <v>365</v>
      </c>
      <c r="G13" s="387"/>
      <c r="H13" s="387"/>
      <c r="I13" s="387"/>
      <c r="J13" s="385"/>
      <c r="K13" s="385"/>
      <c r="L13" s="385"/>
      <c r="M13" s="385"/>
      <c r="N13" s="385"/>
      <c r="O13" s="388"/>
    </row>
    <row r="14" spans="1:15" s="5" customFormat="1" ht="57" customHeight="1" x14ac:dyDescent="0.25">
      <c r="A14" s="233">
        <v>5</v>
      </c>
      <c r="B14" s="328" t="s">
        <v>685</v>
      </c>
      <c r="C14" s="12" t="s">
        <v>153</v>
      </c>
      <c r="D14" s="31">
        <v>275.08</v>
      </c>
      <c r="E14" s="236">
        <v>42090</v>
      </c>
      <c r="F14" s="233" t="s">
        <v>60</v>
      </c>
      <c r="G14" s="389">
        <v>342.36095</v>
      </c>
      <c r="H14" s="236">
        <v>42347</v>
      </c>
      <c r="I14" s="236">
        <v>42894</v>
      </c>
      <c r="J14" s="209" t="s">
        <v>8</v>
      </c>
      <c r="K14" s="16">
        <v>1</v>
      </c>
      <c r="L14" s="123">
        <v>227.29</v>
      </c>
      <c r="M14" s="239" t="s">
        <v>689</v>
      </c>
      <c r="N14" s="239" t="s">
        <v>690</v>
      </c>
      <c r="O14" s="254" t="s">
        <v>330</v>
      </c>
    </row>
    <row r="15" spans="1:15" s="5" customFormat="1" ht="51" customHeight="1" x14ac:dyDescent="0.25">
      <c r="A15" s="233">
        <v>6</v>
      </c>
      <c r="B15" s="329"/>
      <c r="C15" s="12" t="s">
        <v>147</v>
      </c>
      <c r="D15" s="31">
        <v>170.98</v>
      </c>
      <c r="E15" s="236">
        <v>42122</v>
      </c>
      <c r="F15" s="233" t="s">
        <v>60</v>
      </c>
      <c r="G15" s="389"/>
      <c r="H15" s="236">
        <v>42347</v>
      </c>
      <c r="I15" s="236">
        <v>42894</v>
      </c>
      <c r="J15" s="209" t="s">
        <v>8</v>
      </c>
      <c r="K15" s="16">
        <v>1</v>
      </c>
      <c r="L15" s="123">
        <v>155.28</v>
      </c>
      <c r="M15" s="239" t="s">
        <v>689</v>
      </c>
      <c r="N15" s="239" t="s">
        <v>690</v>
      </c>
      <c r="O15" s="245"/>
    </row>
    <row r="16" spans="1:15" s="5" customFormat="1" ht="45.75" customHeight="1" x14ac:dyDescent="0.25">
      <c r="A16" s="233">
        <v>7</v>
      </c>
      <c r="B16" s="330"/>
      <c r="C16" s="12" t="s">
        <v>132</v>
      </c>
      <c r="D16" s="31">
        <v>1029.78</v>
      </c>
      <c r="E16" s="236">
        <v>42122</v>
      </c>
      <c r="F16" s="233" t="s">
        <v>133</v>
      </c>
      <c r="G16" s="188">
        <v>812.07470000000001</v>
      </c>
      <c r="H16" s="236">
        <v>42347</v>
      </c>
      <c r="I16" s="236">
        <v>42894</v>
      </c>
      <c r="J16" s="209" t="s">
        <v>8</v>
      </c>
      <c r="K16" s="16">
        <v>1</v>
      </c>
      <c r="L16" s="123">
        <v>787.13</v>
      </c>
      <c r="M16" s="239" t="s">
        <v>689</v>
      </c>
      <c r="N16" s="239" t="s">
        <v>690</v>
      </c>
      <c r="O16" s="206" t="s">
        <v>330</v>
      </c>
    </row>
    <row r="17" spans="1:15" s="380" customFormat="1" ht="30" customHeight="1" x14ac:dyDescent="0.25">
      <c r="A17" s="217"/>
      <c r="B17" s="217"/>
      <c r="C17" s="206" t="s">
        <v>406</v>
      </c>
      <c r="D17" s="34">
        <f>SUM(D14:D16)</f>
        <v>1475.84</v>
      </c>
      <c r="E17" s="377"/>
      <c r="F17" s="376"/>
      <c r="G17" s="390">
        <f>SUM(G14:G16)</f>
        <v>1154.4356499999999</v>
      </c>
      <c r="H17" s="379"/>
      <c r="I17" s="379"/>
      <c r="J17" s="376"/>
      <c r="K17" s="381"/>
      <c r="L17" s="382"/>
      <c r="M17" s="382"/>
      <c r="N17" s="382"/>
      <c r="O17" s="383"/>
    </row>
    <row r="18" spans="1:15" s="20" customFormat="1" ht="27" customHeight="1" x14ac:dyDescent="0.25">
      <c r="A18" s="384"/>
      <c r="B18" s="385"/>
      <c r="C18" s="386"/>
      <c r="D18" s="385"/>
      <c r="E18" s="385"/>
      <c r="F18" s="387" t="s">
        <v>366</v>
      </c>
      <c r="G18" s="387"/>
      <c r="H18" s="387"/>
      <c r="I18" s="387"/>
      <c r="J18" s="385"/>
      <c r="K18" s="385"/>
      <c r="L18" s="385"/>
      <c r="M18" s="385"/>
      <c r="N18" s="385"/>
      <c r="O18" s="388"/>
    </row>
    <row r="19" spans="1:15" s="5" customFormat="1" ht="54" customHeight="1" x14ac:dyDescent="0.25">
      <c r="A19" s="233">
        <v>8</v>
      </c>
      <c r="B19" s="328" t="s">
        <v>602</v>
      </c>
      <c r="C19" s="12" t="s">
        <v>140</v>
      </c>
      <c r="D19" s="31">
        <v>584.54999999999995</v>
      </c>
      <c r="E19" s="236">
        <v>42122</v>
      </c>
      <c r="F19" s="331" t="s">
        <v>185</v>
      </c>
      <c r="G19" s="332">
        <v>2703.6702399999999</v>
      </c>
      <c r="H19" s="236">
        <v>42369</v>
      </c>
      <c r="I19" s="236">
        <v>43099</v>
      </c>
      <c r="J19" s="209" t="s">
        <v>8</v>
      </c>
      <c r="K19" s="16">
        <v>1</v>
      </c>
      <c r="L19" s="391">
        <v>588.98</v>
      </c>
      <c r="M19" s="82" t="s">
        <v>693</v>
      </c>
      <c r="N19" s="239" t="s">
        <v>690</v>
      </c>
      <c r="O19" s="254"/>
    </row>
    <row r="20" spans="1:15" s="5" customFormat="1" ht="67.5" customHeight="1" x14ac:dyDescent="0.25">
      <c r="A20" s="233">
        <v>9</v>
      </c>
      <c r="B20" s="329"/>
      <c r="C20" s="12" t="s">
        <v>317</v>
      </c>
      <c r="D20" s="31">
        <v>170.98</v>
      </c>
      <c r="E20" s="236">
        <v>42122</v>
      </c>
      <c r="F20" s="331"/>
      <c r="G20" s="332"/>
      <c r="H20" s="236">
        <v>42369</v>
      </c>
      <c r="I20" s="236">
        <v>43099</v>
      </c>
      <c r="J20" s="209" t="s">
        <v>8</v>
      </c>
      <c r="K20" s="16">
        <v>1</v>
      </c>
      <c r="L20" s="391"/>
      <c r="M20" s="82" t="s">
        <v>693</v>
      </c>
      <c r="N20" s="239" t="s">
        <v>690</v>
      </c>
      <c r="O20" s="245"/>
    </row>
    <row r="21" spans="1:15" s="5" customFormat="1" ht="63" customHeight="1" x14ac:dyDescent="0.25">
      <c r="A21" s="233">
        <v>10</v>
      </c>
      <c r="B21" s="329"/>
      <c r="C21" s="12" t="s">
        <v>141</v>
      </c>
      <c r="D21" s="31">
        <v>1294.74</v>
      </c>
      <c r="E21" s="236">
        <v>42122</v>
      </c>
      <c r="F21" s="331"/>
      <c r="G21" s="332"/>
      <c r="H21" s="236">
        <v>42369</v>
      </c>
      <c r="I21" s="236">
        <v>43099</v>
      </c>
      <c r="J21" s="209" t="s">
        <v>8</v>
      </c>
      <c r="K21" s="16">
        <v>1</v>
      </c>
      <c r="L21" s="123">
        <v>639.60972000000004</v>
      </c>
      <c r="M21" s="82" t="s">
        <v>693</v>
      </c>
      <c r="N21" s="239" t="s">
        <v>690</v>
      </c>
      <c r="O21" s="206"/>
    </row>
    <row r="22" spans="1:15" s="5" customFormat="1" ht="64.5" customHeight="1" x14ac:dyDescent="0.25">
      <c r="A22" s="233">
        <v>11</v>
      </c>
      <c r="B22" s="329"/>
      <c r="C22" s="12" t="s">
        <v>142</v>
      </c>
      <c r="D22" s="31">
        <v>1109</v>
      </c>
      <c r="E22" s="236">
        <v>42122</v>
      </c>
      <c r="F22" s="331"/>
      <c r="G22" s="332"/>
      <c r="H22" s="236">
        <v>42369</v>
      </c>
      <c r="I22" s="236">
        <v>43099</v>
      </c>
      <c r="J22" s="209" t="s">
        <v>8</v>
      </c>
      <c r="K22" s="16">
        <v>1</v>
      </c>
      <c r="L22" s="123">
        <v>903.19489999999996</v>
      </c>
      <c r="M22" s="82" t="s">
        <v>693</v>
      </c>
      <c r="N22" s="239" t="s">
        <v>690</v>
      </c>
      <c r="O22" s="206"/>
    </row>
    <row r="23" spans="1:15" s="5" customFormat="1" ht="60" customHeight="1" x14ac:dyDescent="0.25">
      <c r="A23" s="233">
        <v>12</v>
      </c>
      <c r="B23" s="330"/>
      <c r="C23" s="12" t="s">
        <v>157</v>
      </c>
      <c r="D23" s="233">
        <v>550.16</v>
      </c>
      <c r="E23" s="236">
        <v>42090</v>
      </c>
      <c r="F23" s="331"/>
      <c r="G23" s="332"/>
      <c r="H23" s="236">
        <v>42369</v>
      </c>
      <c r="I23" s="236">
        <v>43099</v>
      </c>
      <c r="J23" s="209" t="s">
        <v>8</v>
      </c>
      <c r="K23" s="16">
        <v>1</v>
      </c>
      <c r="L23" s="123">
        <v>382.62367999999998</v>
      </c>
      <c r="M23" s="82" t="s">
        <v>693</v>
      </c>
      <c r="N23" s="239" t="s">
        <v>690</v>
      </c>
      <c r="O23" s="392"/>
    </row>
    <row r="24" spans="1:15" s="380" customFormat="1" ht="35.25" customHeight="1" x14ac:dyDescent="0.25">
      <c r="A24" s="217"/>
      <c r="B24" s="217"/>
      <c r="C24" s="206" t="s">
        <v>407</v>
      </c>
      <c r="D24" s="34">
        <f>SUM(D19:D23)</f>
        <v>3709.43</v>
      </c>
      <c r="E24" s="377"/>
      <c r="F24" s="376"/>
      <c r="G24" s="378">
        <f>SUM(G19)</f>
        <v>2703.6702399999999</v>
      </c>
      <c r="H24" s="376"/>
      <c r="I24" s="376"/>
      <c r="J24" s="376"/>
      <c r="K24" s="381"/>
      <c r="L24" s="382"/>
      <c r="M24" s="382"/>
      <c r="N24" s="382"/>
      <c r="O24" s="383"/>
    </row>
    <row r="25" spans="1:15" s="20" customFormat="1" ht="27" customHeight="1" x14ac:dyDescent="0.25">
      <c r="A25" s="384"/>
      <c r="B25" s="385"/>
      <c r="C25" s="386"/>
      <c r="D25" s="385"/>
      <c r="E25" s="385"/>
      <c r="F25" s="387" t="s">
        <v>367</v>
      </c>
      <c r="G25" s="387"/>
      <c r="H25" s="387"/>
      <c r="I25" s="387"/>
      <c r="J25" s="385"/>
      <c r="K25" s="385"/>
      <c r="L25" s="385"/>
      <c r="M25" s="385"/>
      <c r="N25" s="385"/>
      <c r="O25" s="388"/>
    </row>
    <row r="26" spans="1:15" s="5" customFormat="1" ht="84.75" customHeight="1" x14ac:dyDescent="0.25">
      <c r="A26" s="233">
        <v>13</v>
      </c>
      <c r="B26" s="328" t="s">
        <v>686</v>
      </c>
      <c r="C26" s="12" t="s">
        <v>143</v>
      </c>
      <c r="D26" s="233">
        <v>499.12</v>
      </c>
      <c r="E26" s="236">
        <v>42090</v>
      </c>
      <c r="F26" s="341" t="s">
        <v>124</v>
      </c>
      <c r="G26" s="332">
        <v>972.97310000000004</v>
      </c>
      <c r="H26" s="236">
        <v>42353</v>
      </c>
      <c r="I26" s="236">
        <v>42900</v>
      </c>
      <c r="J26" s="209" t="s">
        <v>8</v>
      </c>
      <c r="K26" s="16">
        <v>1</v>
      </c>
      <c r="L26" s="188">
        <f>53.00781+18.58933+32.24014+54.77068+32.15693+159.15605+25.61936</f>
        <v>375.5403</v>
      </c>
      <c r="M26" s="239" t="s">
        <v>689</v>
      </c>
      <c r="N26" s="82" t="s">
        <v>692</v>
      </c>
      <c r="O26" s="206" t="s">
        <v>330</v>
      </c>
    </row>
    <row r="27" spans="1:15" s="5" customFormat="1" ht="88.5" customHeight="1" x14ac:dyDescent="0.25">
      <c r="A27" s="233">
        <v>14</v>
      </c>
      <c r="B27" s="329"/>
      <c r="C27" s="12" t="s">
        <v>148</v>
      </c>
      <c r="D27" s="233">
        <v>550.16</v>
      </c>
      <c r="E27" s="236">
        <v>42090</v>
      </c>
      <c r="F27" s="331"/>
      <c r="G27" s="332"/>
      <c r="H27" s="236">
        <v>42353</v>
      </c>
      <c r="I27" s="236">
        <v>42900</v>
      </c>
      <c r="J27" s="209" t="s">
        <v>8</v>
      </c>
      <c r="K27" s="16">
        <v>1</v>
      </c>
      <c r="L27" s="123">
        <f>44.35787+8.37946+26.72982+59.63971+29.71509+181.43151+23.02916</f>
        <v>373.28262000000001</v>
      </c>
      <c r="M27" s="239" t="s">
        <v>689</v>
      </c>
      <c r="N27" s="82" t="s">
        <v>692</v>
      </c>
      <c r="O27" s="206" t="s">
        <v>330</v>
      </c>
    </row>
    <row r="28" spans="1:15" s="5" customFormat="1" ht="84.75" customHeight="1" x14ac:dyDescent="0.25">
      <c r="A28" s="233">
        <v>15</v>
      </c>
      <c r="B28" s="330"/>
      <c r="C28" s="12" t="s">
        <v>154</v>
      </c>
      <c r="D28" s="31">
        <v>170.98</v>
      </c>
      <c r="E28" s="236">
        <v>42122</v>
      </c>
      <c r="F28" s="331"/>
      <c r="G28" s="332"/>
      <c r="H28" s="236">
        <v>42353</v>
      </c>
      <c r="I28" s="236">
        <v>42900</v>
      </c>
      <c r="J28" s="209" t="s">
        <v>8</v>
      </c>
      <c r="K28" s="16">
        <v>1</v>
      </c>
      <c r="L28" s="188">
        <f>28.84959+9.19083+25.81548+27.80492+5.42246+36.66194+1.7653</f>
        <v>135.51052000000001</v>
      </c>
      <c r="M28" s="239" t="s">
        <v>689</v>
      </c>
      <c r="N28" s="82" t="s">
        <v>692</v>
      </c>
      <c r="O28" s="206" t="s">
        <v>330</v>
      </c>
    </row>
    <row r="29" spans="1:15" s="380" customFormat="1" ht="35.25" customHeight="1" x14ac:dyDescent="0.25">
      <c r="A29" s="217"/>
      <c r="B29" s="217"/>
      <c r="C29" s="206" t="s">
        <v>408</v>
      </c>
      <c r="D29" s="34">
        <f>SUM(D26:D28)</f>
        <v>1220.26</v>
      </c>
      <c r="E29" s="377"/>
      <c r="F29" s="376"/>
      <c r="G29" s="378">
        <f>SUM(G26)</f>
        <v>972.97310000000004</v>
      </c>
      <c r="H29" s="393"/>
      <c r="I29" s="393"/>
      <c r="J29" s="376"/>
      <c r="K29" s="381"/>
      <c r="L29" s="382"/>
      <c r="M29" s="382"/>
      <c r="N29" s="382"/>
      <c r="O29" s="383"/>
    </row>
    <row r="30" spans="1:15" s="20" customFormat="1" ht="27" customHeight="1" x14ac:dyDescent="0.25">
      <c r="A30" s="384"/>
      <c r="B30" s="385"/>
      <c r="C30" s="386"/>
      <c r="D30" s="385"/>
      <c r="E30" s="385"/>
      <c r="F30" s="387" t="s">
        <v>368</v>
      </c>
      <c r="G30" s="387"/>
      <c r="H30" s="387"/>
      <c r="I30" s="387"/>
      <c r="J30" s="385"/>
      <c r="K30" s="385"/>
      <c r="L30" s="385"/>
      <c r="M30" s="385"/>
      <c r="N30" s="385"/>
      <c r="O30" s="388"/>
    </row>
    <row r="31" spans="1:15" s="5" customFormat="1" ht="66.75" customHeight="1" x14ac:dyDescent="0.25">
      <c r="A31" s="233">
        <v>16</v>
      </c>
      <c r="B31" s="328" t="s">
        <v>687</v>
      </c>
      <c r="C31" s="12" t="s">
        <v>149</v>
      </c>
      <c r="D31" s="31">
        <v>584.54999999999995</v>
      </c>
      <c r="E31" s="236">
        <v>42122</v>
      </c>
      <c r="F31" s="331" t="s">
        <v>158</v>
      </c>
      <c r="G31" s="332">
        <v>1199.64003</v>
      </c>
      <c r="H31" s="236">
        <v>42256</v>
      </c>
      <c r="I31" s="236">
        <v>42802</v>
      </c>
      <c r="J31" s="209" t="s">
        <v>8</v>
      </c>
      <c r="K31" s="16">
        <v>1</v>
      </c>
      <c r="L31" s="188">
        <v>465.44</v>
      </c>
      <c r="M31" s="235" t="s">
        <v>716</v>
      </c>
      <c r="N31" s="239" t="s">
        <v>690</v>
      </c>
      <c r="O31" s="206" t="s">
        <v>330</v>
      </c>
    </row>
    <row r="32" spans="1:15" s="5" customFormat="1" ht="66.75" customHeight="1" x14ac:dyDescent="0.25">
      <c r="A32" s="233">
        <v>17</v>
      </c>
      <c r="B32" s="329"/>
      <c r="C32" s="12" t="s">
        <v>150</v>
      </c>
      <c r="D32" s="233">
        <v>499.12</v>
      </c>
      <c r="E32" s="236">
        <v>42090</v>
      </c>
      <c r="F32" s="331"/>
      <c r="G32" s="332"/>
      <c r="H32" s="236">
        <v>42256</v>
      </c>
      <c r="I32" s="236">
        <v>42802</v>
      </c>
      <c r="J32" s="209" t="s">
        <v>8</v>
      </c>
      <c r="K32" s="16">
        <v>1</v>
      </c>
      <c r="L32" s="188">
        <v>400</v>
      </c>
      <c r="M32" s="235" t="s">
        <v>716</v>
      </c>
      <c r="N32" s="239" t="s">
        <v>690</v>
      </c>
      <c r="O32" s="206" t="s">
        <v>330</v>
      </c>
    </row>
    <row r="33" spans="1:15" s="5" customFormat="1" ht="73.5" customHeight="1" x14ac:dyDescent="0.25">
      <c r="A33" s="233">
        <v>18</v>
      </c>
      <c r="B33" s="329"/>
      <c r="C33" s="12" t="s">
        <v>151</v>
      </c>
      <c r="D33" s="233">
        <v>275.08</v>
      </c>
      <c r="E33" s="236">
        <v>42090</v>
      </c>
      <c r="F33" s="331"/>
      <c r="G33" s="332"/>
      <c r="H33" s="236">
        <v>42256</v>
      </c>
      <c r="I33" s="236">
        <v>42802</v>
      </c>
      <c r="J33" s="209" t="s">
        <v>8</v>
      </c>
      <c r="K33" s="16">
        <v>1</v>
      </c>
      <c r="L33" s="394">
        <v>334.2</v>
      </c>
      <c r="M33" s="235" t="s">
        <v>716</v>
      </c>
      <c r="N33" s="239" t="s">
        <v>690</v>
      </c>
      <c r="O33" s="254" t="s">
        <v>330</v>
      </c>
    </row>
    <row r="34" spans="1:15" s="5" customFormat="1" ht="66.75" customHeight="1" x14ac:dyDescent="0.25">
      <c r="A34" s="233">
        <v>19</v>
      </c>
      <c r="B34" s="330"/>
      <c r="C34" s="12" t="s">
        <v>156</v>
      </c>
      <c r="D34" s="31">
        <v>170.98</v>
      </c>
      <c r="E34" s="236">
        <v>42122</v>
      </c>
      <c r="F34" s="331"/>
      <c r="G34" s="332"/>
      <c r="H34" s="236">
        <v>42256</v>
      </c>
      <c r="I34" s="236">
        <v>42802</v>
      </c>
      <c r="J34" s="209" t="s">
        <v>8</v>
      </c>
      <c r="K34" s="16">
        <v>1</v>
      </c>
      <c r="L34" s="395"/>
      <c r="M34" s="235" t="s">
        <v>716</v>
      </c>
      <c r="N34" s="239" t="s">
        <v>690</v>
      </c>
      <c r="O34" s="245"/>
    </row>
    <row r="35" spans="1:15" s="380" customFormat="1" ht="33" customHeight="1" x14ac:dyDescent="0.25">
      <c r="A35" s="217"/>
      <c r="B35" s="217"/>
      <c r="C35" s="206" t="s">
        <v>409</v>
      </c>
      <c r="D35" s="34">
        <f>SUM(D31:D34)</f>
        <v>1529.73</v>
      </c>
      <c r="E35" s="377"/>
      <c r="F35" s="376"/>
      <c r="G35" s="378">
        <f>SUM(G31)</f>
        <v>1199.64003</v>
      </c>
      <c r="H35" s="378"/>
      <c r="I35" s="378"/>
      <c r="J35" s="378"/>
      <c r="K35" s="378"/>
      <c r="L35" s="378"/>
      <c r="M35" s="382"/>
      <c r="N35" s="382"/>
      <c r="O35" s="383"/>
    </row>
    <row r="36" spans="1:15" s="20" customFormat="1" ht="27" customHeight="1" x14ac:dyDescent="0.25">
      <c r="A36" s="384"/>
      <c r="B36" s="385"/>
      <c r="C36" s="386"/>
      <c r="D36" s="385"/>
      <c r="E36" s="385"/>
      <c r="F36" s="387" t="s">
        <v>369</v>
      </c>
      <c r="G36" s="387"/>
      <c r="H36" s="387"/>
      <c r="I36" s="387"/>
      <c r="J36" s="385"/>
      <c r="K36" s="385"/>
      <c r="L36" s="385"/>
      <c r="M36" s="385"/>
      <c r="N36" s="385"/>
      <c r="O36" s="388"/>
    </row>
    <row r="37" spans="1:15" s="5" customFormat="1" ht="76.5" customHeight="1" x14ac:dyDescent="0.25">
      <c r="A37" s="233">
        <v>20</v>
      </c>
      <c r="B37" s="239" t="s">
        <v>620</v>
      </c>
      <c r="C37" s="12" t="s">
        <v>152</v>
      </c>
      <c r="D37" s="31">
        <v>170.98</v>
      </c>
      <c r="E37" s="236">
        <v>42122</v>
      </c>
      <c r="F37" s="239" t="s">
        <v>354</v>
      </c>
      <c r="G37" s="58">
        <v>125.02674</v>
      </c>
      <c r="H37" s="236">
        <v>42612</v>
      </c>
      <c r="I37" s="236">
        <v>42976</v>
      </c>
      <c r="J37" s="209" t="s">
        <v>8</v>
      </c>
      <c r="K37" s="16">
        <v>1</v>
      </c>
      <c r="L37" s="396">
        <f>42.03286+17.12372+54.32007</f>
        <v>113.47665000000001</v>
      </c>
      <c r="M37" s="235" t="s">
        <v>717</v>
      </c>
      <c r="N37" s="82" t="s">
        <v>692</v>
      </c>
      <c r="O37" s="206" t="s">
        <v>330</v>
      </c>
    </row>
    <row r="38" spans="1:15" s="45" customFormat="1" ht="42.75" customHeight="1" x14ac:dyDescent="0.25">
      <c r="A38" s="211"/>
      <c r="B38" s="211"/>
      <c r="C38" s="208" t="s">
        <v>138</v>
      </c>
      <c r="D38" s="26">
        <f>D12+D17+D24+D29+D35+D37</f>
        <v>16345.42</v>
      </c>
      <c r="E38" s="26"/>
      <c r="F38" s="26"/>
      <c r="G38" s="26">
        <f>G12+G17+G24+G29+G35+G37</f>
        <v>13227.550789999999</v>
      </c>
      <c r="H38" s="26"/>
      <c r="I38" s="26"/>
      <c r="J38" s="397"/>
      <c r="K38" s="398"/>
      <c r="L38" s="26">
        <f>SUM(L8:L37)</f>
        <v>10929.027070000004</v>
      </c>
      <c r="M38" s="399"/>
      <c r="N38" s="399"/>
      <c r="O38" s="399"/>
    </row>
    <row r="39" spans="1:15" s="5" customFormat="1" ht="33" customHeight="1" x14ac:dyDescent="0.25">
      <c r="F39" s="20"/>
      <c r="I39" s="49"/>
    </row>
    <row r="41" spans="1:15" s="5" customFormat="1" ht="33" customHeight="1" x14ac:dyDescent="0.25">
      <c r="F41" s="20"/>
      <c r="L41" s="60"/>
      <c r="M41" s="60"/>
      <c r="N41" s="60"/>
    </row>
    <row r="43" spans="1:15" s="5" customFormat="1" ht="33" customHeight="1" x14ac:dyDescent="0.25">
      <c r="F43" s="20"/>
      <c r="H43" s="49"/>
      <c r="J43" s="49" t="s">
        <v>460</v>
      </c>
      <c r="L43" s="49"/>
      <c r="M43" s="49"/>
      <c r="N43" s="49"/>
    </row>
  </sheetData>
  <mergeCells count="42">
    <mergeCell ref="N3:O3"/>
    <mergeCell ref="B8:B11"/>
    <mergeCell ref="B31:B34"/>
    <mergeCell ref="M5:M6"/>
    <mergeCell ref="N5:N6"/>
    <mergeCell ref="B14:B16"/>
    <mergeCell ref="B19:B23"/>
    <mergeCell ref="L19:L20"/>
    <mergeCell ref="L33:L34"/>
    <mergeCell ref="B26:B28"/>
    <mergeCell ref="F26:F28"/>
    <mergeCell ref="G26:G28"/>
    <mergeCell ref="F30:I30"/>
    <mergeCell ref="O19:O20"/>
    <mergeCell ref="F36:I36"/>
    <mergeCell ref="J38:K38"/>
    <mergeCell ref="F31:F34"/>
    <mergeCell ref="G31:G34"/>
    <mergeCell ref="O33:O34"/>
    <mergeCell ref="F25:I25"/>
    <mergeCell ref="F13:I13"/>
    <mergeCell ref="G14:G15"/>
    <mergeCell ref="O14:O15"/>
    <mergeCell ref="F18:I18"/>
    <mergeCell ref="F19:F23"/>
    <mergeCell ref="G19:G23"/>
    <mergeCell ref="A1:O1"/>
    <mergeCell ref="J5:K5"/>
    <mergeCell ref="F7:I7"/>
    <mergeCell ref="C5:C6"/>
    <mergeCell ref="A5:A6"/>
    <mergeCell ref="F5:F6"/>
    <mergeCell ref="H5:H6"/>
    <mergeCell ref="I5:I6"/>
    <mergeCell ref="O5:O6"/>
    <mergeCell ref="B5:B6"/>
    <mergeCell ref="D5:E5"/>
    <mergeCell ref="B2:C2"/>
    <mergeCell ref="B3:C3"/>
    <mergeCell ref="K2:L2"/>
    <mergeCell ref="K3:L3"/>
    <mergeCell ref="N2:O2"/>
  </mergeCells>
  <pageMargins left="0.62992125984252001" right="0.15748031496063" top="0.31496062992126" bottom="0.15748031496063" header="0.118110236220472" footer="0.15748031496063"/>
  <pageSetup paperSize="9" scale="70" orientation="landscape" horizontalDpi="200" verticalDpi="200" r:id="rId1"/>
  <rowBreaks count="2" manualBreakCount="2">
    <brk id="17" min="2" max="13" man="1"/>
    <brk id="29" min="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FFFF00"/>
  </sheetPr>
  <dimension ref="A1:Z45"/>
  <sheetViews>
    <sheetView view="pageBreakPreview" zoomScaleSheetLayoutView="100" workbookViewId="0">
      <selection activeCell="M8" sqref="M8"/>
    </sheetView>
  </sheetViews>
  <sheetFormatPr defaultColWidth="9.140625" defaultRowHeight="15" x14ac:dyDescent="0.25"/>
  <cols>
    <col min="1" max="1" width="3.42578125" style="5" customWidth="1"/>
    <col min="2" max="2" width="10" style="5" customWidth="1"/>
    <col min="3" max="3" width="23.42578125" style="5" customWidth="1"/>
    <col min="4" max="4" width="14.42578125" style="5" customWidth="1"/>
    <col min="5" max="5" width="15.28515625" style="5" customWidth="1"/>
    <col min="6" max="6" width="14.28515625" style="5" customWidth="1"/>
    <col min="7" max="7" width="13.28515625" style="5" customWidth="1"/>
    <col min="8" max="8" width="10.7109375" style="5" customWidth="1"/>
    <col min="9" max="9" width="14" style="5" customWidth="1"/>
    <col min="10" max="10" width="12.7109375" style="5" customWidth="1"/>
    <col min="11" max="11" width="6.140625" style="5" customWidth="1"/>
    <col min="12" max="12" width="10.140625" style="5" customWidth="1"/>
    <col min="13" max="13" width="12.140625" style="5" customWidth="1"/>
    <col min="14" max="14" width="12.28515625" style="5" customWidth="1"/>
    <col min="15" max="15" width="16.28515625" style="43" customWidth="1"/>
    <col min="16" max="16" width="10.140625" style="5" customWidth="1"/>
    <col min="17" max="17" width="19" style="5" customWidth="1"/>
    <col min="18" max="16384" width="9.140625" style="5"/>
  </cols>
  <sheetData>
    <row r="1" spans="1:20" ht="30.75" customHeight="1" x14ac:dyDescent="0.25">
      <c r="A1" s="275" t="s">
        <v>168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Q1" s="219"/>
    </row>
    <row r="2" spans="1:20" s="13" customFormat="1" ht="65.25" customHeight="1" x14ac:dyDescent="0.25">
      <c r="A2" s="206" t="s">
        <v>2</v>
      </c>
      <c r="B2" s="242" t="s">
        <v>731</v>
      </c>
      <c r="C2" s="242"/>
      <c r="D2" s="206" t="s">
        <v>732</v>
      </c>
      <c r="E2" s="206" t="s">
        <v>733</v>
      </c>
      <c r="F2" s="206" t="s">
        <v>734</v>
      </c>
      <c r="G2" s="206" t="s">
        <v>735</v>
      </c>
      <c r="H2" s="206" t="s">
        <v>736</v>
      </c>
      <c r="I2" s="242" t="s">
        <v>737</v>
      </c>
      <c r="J2" s="242"/>
      <c r="K2" s="242" t="s">
        <v>738</v>
      </c>
      <c r="L2" s="242"/>
      <c r="M2" s="242" t="s">
        <v>59</v>
      </c>
      <c r="N2" s="242"/>
      <c r="O2" s="242"/>
    </row>
    <row r="3" spans="1:20" ht="37.5" customHeight="1" x14ac:dyDescent="0.25">
      <c r="A3" s="211">
        <v>1</v>
      </c>
      <c r="B3" s="249" t="s">
        <v>752</v>
      </c>
      <c r="C3" s="249"/>
      <c r="D3" s="210">
        <v>14036.06</v>
      </c>
      <c r="E3" s="210">
        <v>24433.919999999998</v>
      </c>
      <c r="F3" s="212">
        <f>L45</f>
        <v>9909.8532500000019</v>
      </c>
      <c r="G3" s="211">
        <v>38</v>
      </c>
      <c r="H3" s="211">
        <v>24</v>
      </c>
      <c r="I3" s="250">
        <v>14</v>
      </c>
      <c r="J3" s="250"/>
      <c r="K3" s="250">
        <v>0</v>
      </c>
      <c r="L3" s="250"/>
      <c r="M3" s="249"/>
      <c r="N3" s="249"/>
      <c r="O3" s="249"/>
    </row>
    <row r="4" spans="1:20" ht="30.75" customHeight="1" thickBot="1" x14ac:dyDescent="0.3">
      <c r="A4" s="276" t="s">
        <v>739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  <c r="P4" s="22"/>
    </row>
    <row r="5" spans="1:20" ht="33" customHeight="1" thickTop="1" x14ac:dyDescent="0.25">
      <c r="A5" s="246" t="s">
        <v>2</v>
      </c>
      <c r="B5" s="255" t="s">
        <v>216</v>
      </c>
      <c r="C5" s="246" t="s">
        <v>3</v>
      </c>
      <c r="D5" s="262" t="s">
        <v>696</v>
      </c>
      <c r="E5" s="263"/>
      <c r="F5" s="246" t="s">
        <v>79</v>
      </c>
      <c r="G5" s="214" t="s">
        <v>319</v>
      </c>
      <c r="H5" s="246" t="s">
        <v>4</v>
      </c>
      <c r="I5" s="246" t="s">
        <v>5</v>
      </c>
      <c r="J5" s="258" t="s">
        <v>297</v>
      </c>
      <c r="K5" s="258"/>
      <c r="L5" s="214" t="s">
        <v>6</v>
      </c>
      <c r="M5" s="272" t="s">
        <v>683</v>
      </c>
      <c r="N5" s="249" t="s">
        <v>684</v>
      </c>
      <c r="O5" s="249" t="s">
        <v>59</v>
      </c>
      <c r="Q5" s="214" t="s">
        <v>80</v>
      </c>
    </row>
    <row r="6" spans="1:20" ht="30" customHeight="1" thickBot="1" x14ac:dyDescent="0.3">
      <c r="A6" s="259"/>
      <c r="B6" s="248"/>
      <c r="C6" s="259"/>
      <c r="D6" s="99" t="s">
        <v>697</v>
      </c>
      <c r="E6" s="99" t="s">
        <v>682</v>
      </c>
      <c r="F6" s="259"/>
      <c r="G6" s="218" t="s">
        <v>332</v>
      </c>
      <c r="H6" s="259"/>
      <c r="I6" s="259"/>
      <c r="J6" s="218" t="s">
        <v>7</v>
      </c>
      <c r="K6" s="218" t="s">
        <v>0</v>
      </c>
      <c r="L6" s="218" t="s">
        <v>332</v>
      </c>
      <c r="M6" s="273"/>
      <c r="N6" s="274"/>
      <c r="O6" s="249"/>
      <c r="Q6" s="209"/>
    </row>
    <row r="7" spans="1:20" s="7" customFormat="1" ht="51.75" customHeight="1" x14ac:dyDescent="0.25">
      <c r="A7" s="226">
        <v>1</v>
      </c>
      <c r="B7" s="226" t="s">
        <v>708</v>
      </c>
      <c r="C7" s="102" t="s">
        <v>301</v>
      </c>
      <c r="D7" s="226">
        <v>369.37</v>
      </c>
      <c r="E7" s="236">
        <v>41885</v>
      </c>
      <c r="F7" s="226" t="s">
        <v>99</v>
      </c>
      <c r="G7" s="149">
        <v>338.94083000000001</v>
      </c>
      <c r="H7" s="236">
        <v>42247</v>
      </c>
      <c r="I7" s="236">
        <v>42612</v>
      </c>
      <c r="J7" s="214" t="s">
        <v>8</v>
      </c>
      <c r="K7" s="90">
        <v>1</v>
      </c>
      <c r="L7" s="227">
        <v>338.94</v>
      </c>
      <c r="M7" s="234" t="s">
        <v>694</v>
      </c>
      <c r="N7" s="97" t="s">
        <v>692</v>
      </c>
      <c r="O7" s="221" t="s">
        <v>77</v>
      </c>
      <c r="Q7" s="238" t="s">
        <v>174</v>
      </c>
      <c r="R7" s="192" t="s">
        <v>82</v>
      </c>
    </row>
    <row r="8" spans="1:20" s="7" customFormat="1" ht="35.1" customHeight="1" x14ac:dyDescent="0.25">
      <c r="A8" s="233">
        <v>2</v>
      </c>
      <c r="B8" s="239" t="s">
        <v>203</v>
      </c>
      <c r="C8" s="6" t="s">
        <v>240</v>
      </c>
      <c r="D8" s="238">
        <v>369.37</v>
      </c>
      <c r="E8" s="236">
        <v>41885</v>
      </c>
      <c r="F8" s="238" t="s">
        <v>102</v>
      </c>
      <c r="G8" s="89">
        <v>318.90359000000001</v>
      </c>
      <c r="H8" s="236">
        <v>42247</v>
      </c>
      <c r="I8" s="236">
        <v>42612</v>
      </c>
      <c r="J8" s="209" t="s">
        <v>8</v>
      </c>
      <c r="K8" s="18">
        <v>1</v>
      </c>
      <c r="L8" s="44">
        <v>330.65</v>
      </c>
      <c r="M8" s="239" t="s">
        <v>689</v>
      </c>
      <c r="N8" s="82" t="s">
        <v>692</v>
      </c>
      <c r="O8" s="221" t="s">
        <v>77</v>
      </c>
      <c r="Q8" s="233" t="s">
        <v>172</v>
      </c>
      <c r="R8" s="192" t="s">
        <v>85</v>
      </c>
    </row>
    <row r="9" spans="1:20" ht="35.1" customHeight="1" x14ac:dyDescent="0.25">
      <c r="A9" s="238">
        <v>3</v>
      </c>
      <c r="B9" s="238" t="s">
        <v>709</v>
      </c>
      <c r="C9" s="12" t="s">
        <v>242</v>
      </c>
      <c r="D9" s="238">
        <v>369.37</v>
      </c>
      <c r="E9" s="236">
        <v>41885</v>
      </c>
      <c r="F9" s="233" t="s">
        <v>100</v>
      </c>
      <c r="G9" s="235">
        <v>311.077</v>
      </c>
      <c r="H9" s="236">
        <v>42247</v>
      </c>
      <c r="I9" s="236">
        <v>42612</v>
      </c>
      <c r="J9" s="209" t="s">
        <v>8</v>
      </c>
      <c r="K9" s="18">
        <v>1</v>
      </c>
      <c r="L9" s="58">
        <v>300.51</v>
      </c>
      <c r="M9" s="82" t="s">
        <v>695</v>
      </c>
      <c r="N9" s="82" t="s">
        <v>1136</v>
      </c>
      <c r="O9" s="221" t="s">
        <v>77</v>
      </c>
      <c r="Q9" s="233" t="s">
        <v>46</v>
      </c>
      <c r="R9" s="192" t="s">
        <v>82</v>
      </c>
    </row>
    <row r="10" spans="1:20" ht="35.1" customHeight="1" x14ac:dyDescent="0.25">
      <c r="A10" s="233">
        <v>4</v>
      </c>
      <c r="B10" s="239" t="s">
        <v>222</v>
      </c>
      <c r="C10" s="12" t="s">
        <v>243</v>
      </c>
      <c r="D10" s="238">
        <v>369.37</v>
      </c>
      <c r="E10" s="236">
        <v>41885</v>
      </c>
      <c r="F10" s="233" t="s">
        <v>104</v>
      </c>
      <c r="G10" s="235">
        <v>343.25443000000001</v>
      </c>
      <c r="H10" s="236">
        <v>42256</v>
      </c>
      <c r="I10" s="236">
        <v>42621</v>
      </c>
      <c r="J10" s="209" t="s">
        <v>8</v>
      </c>
      <c r="K10" s="18">
        <v>1</v>
      </c>
      <c r="L10" s="58">
        <f>89.83948+51.01383+46.53423+125.12593+23.53125</f>
        <v>336.04471999999998</v>
      </c>
      <c r="M10" s="82" t="s">
        <v>693</v>
      </c>
      <c r="N10" s="239" t="s">
        <v>690</v>
      </c>
      <c r="O10" s="221" t="s">
        <v>77</v>
      </c>
      <c r="Q10" s="233" t="s">
        <v>171</v>
      </c>
      <c r="R10" s="192" t="s">
        <v>316</v>
      </c>
    </row>
    <row r="11" spans="1:20" ht="35.1" customHeight="1" x14ac:dyDescent="0.25">
      <c r="A11" s="238">
        <v>5</v>
      </c>
      <c r="B11" s="238" t="s">
        <v>710</v>
      </c>
      <c r="C11" s="12" t="s">
        <v>244</v>
      </c>
      <c r="D11" s="238">
        <v>369.37</v>
      </c>
      <c r="E11" s="236">
        <v>41885</v>
      </c>
      <c r="F11" s="233" t="s">
        <v>106</v>
      </c>
      <c r="G11" s="235">
        <v>316.89861000000002</v>
      </c>
      <c r="H11" s="236">
        <v>42247</v>
      </c>
      <c r="I11" s="236">
        <v>42612</v>
      </c>
      <c r="J11" s="209" t="s">
        <v>8</v>
      </c>
      <c r="K11" s="18">
        <v>1</v>
      </c>
      <c r="L11" s="58">
        <f>89.83948+51.01383+46.53423+125.12593+23.53125</f>
        <v>336.04471999999998</v>
      </c>
      <c r="M11" s="82" t="s">
        <v>693</v>
      </c>
      <c r="N11" s="239" t="s">
        <v>690</v>
      </c>
      <c r="O11" s="221" t="s">
        <v>77</v>
      </c>
      <c r="Q11" s="239" t="s">
        <v>361</v>
      </c>
      <c r="R11" s="192" t="s">
        <v>112</v>
      </c>
    </row>
    <row r="12" spans="1:20" ht="35.1" customHeight="1" x14ac:dyDescent="0.25">
      <c r="A12" s="233">
        <v>6</v>
      </c>
      <c r="B12" s="239" t="s">
        <v>218</v>
      </c>
      <c r="C12" s="41" t="s">
        <v>245</v>
      </c>
      <c r="D12" s="238">
        <v>369.37</v>
      </c>
      <c r="E12" s="236">
        <v>41885</v>
      </c>
      <c r="F12" s="233" t="s">
        <v>177</v>
      </c>
      <c r="G12" s="235">
        <v>352.8981</v>
      </c>
      <c r="H12" s="236">
        <v>42488</v>
      </c>
      <c r="I12" s="236">
        <v>42852</v>
      </c>
      <c r="J12" s="209" t="s">
        <v>8</v>
      </c>
      <c r="K12" s="18">
        <v>1</v>
      </c>
      <c r="L12" s="58">
        <v>370.72</v>
      </c>
      <c r="M12" s="239" t="s">
        <v>691</v>
      </c>
      <c r="N12" s="82" t="s">
        <v>692</v>
      </c>
      <c r="O12" s="221" t="s">
        <v>77</v>
      </c>
      <c r="Q12" s="19" t="s">
        <v>173</v>
      </c>
      <c r="R12" s="192" t="s">
        <v>561</v>
      </c>
    </row>
    <row r="13" spans="1:20" ht="35.1" customHeight="1" x14ac:dyDescent="0.25">
      <c r="A13" s="238">
        <v>7</v>
      </c>
      <c r="B13" s="238" t="s">
        <v>210</v>
      </c>
      <c r="C13" s="41" t="s">
        <v>299</v>
      </c>
      <c r="D13" s="238">
        <v>369.37</v>
      </c>
      <c r="E13" s="236">
        <v>41885</v>
      </c>
      <c r="F13" s="233" t="s">
        <v>128</v>
      </c>
      <c r="G13" s="235">
        <v>404.56142</v>
      </c>
      <c r="H13" s="236">
        <v>42529</v>
      </c>
      <c r="I13" s="236">
        <v>42893</v>
      </c>
      <c r="J13" s="209" t="s">
        <v>8</v>
      </c>
      <c r="K13" s="18">
        <v>1</v>
      </c>
      <c r="L13" s="58">
        <v>356.49</v>
      </c>
      <c r="M13" s="239" t="s">
        <v>694</v>
      </c>
      <c r="N13" s="239" t="s">
        <v>690</v>
      </c>
      <c r="O13" s="209"/>
      <c r="P13" s="150"/>
      <c r="Q13" s="19" t="s">
        <v>173</v>
      </c>
      <c r="R13" s="88" t="s">
        <v>84</v>
      </c>
      <c r="T13" s="192" t="s">
        <v>381</v>
      </c>
    </row>
    <row r="14" spans="1:20" ht="54" customHeight="1" x14ac:dyDescent="0.25">
      <c r="A14" s="233">
        <v>8</v>
      </c>
      <c r="B14" s="239" t="s">
        <v>510</v>
      </c>
      <c r="C14" s="12" t="s">
        <v>267</v>
      </c>
      <c r="D14" s="238">
        <v>369.37</v>
      </c>
      <c r="E14" s="236">
        <v>41885</v>
      </c>
      <c r="F14" s="239" t="s">
        <v>300</v>
      </c>
      <c r="G14" s="235">
        <v>336.22885000000002</v>
      </c>
      <c r="H14" s="236">
        <v>42502</v>
      </c>
      <c r="I14" s="236">
        <v>42866</v>
      </c>
      <c r="J14" s="209" t="s">
        <v>8</v>
      </c>
      <c r="K14" s="18">
        <v>1</v>
      </c>
      <c r="L14" s="58">
        <v>310.83999999999997</v>
      </c>
      <c r="M14" s="239" t="s">
        <v>689</v>
      </c>
      <c r="N14" s="82" t="s">
        <v>692</v>
      </c>
      <c r="O14" s="209" t="s">
        <v>77</v>
      </c>
      <c r="Q14" s="239" t="s">
        <v>425</v>
      </c>
      <c r="R14" s="192" t="s">
        <v>112</v>
      </c>
    </row>
    <row r="15" spans="1:20" ht="50.25" customHeight="1" x14ac:dyDescent="0.25">
      <c r="A15" s="238">
        <v>9</v>
      </c>
      <c r="B15" s="238" t="s">
        <v>541</v>
      </c>
      <c r="C15" s="12" t="s">
        <v>251</v>
      </c>
      <c r="D15" s="238">
        <v>369.37</v>
      </c>
      <c r="E15" s="236">
        <v>41885</v>
      </c>
      <c r="F15" s="239" t="s">
        <v>351</v>
      </c>
      <c r="G15" s="235">
        <v>324.53516000000002</v>
      </c>
      <c r="H15" s="236">
        <v>42502</v>
      </c>
      <c r="I15" s="236">
        <v>42866</v>
      </c>
      <c r="J15" s="239" t="s">
        <v>382</v>
      </c>
      <c r="K15" s="17">
        <v>0.8</v>
      </c>
      <c r="L15" s="58">
        <f>167.56+62.73</f>
        <v>230.29</v>
      </c>
      <c r="M15" s="239" t="s">
        <v>691</v>
      </c>
      <c r="N15" s="82" t="s">
        <v>1154</v>
      </c>
      <c r="O15" s="209"/>
      <c r="Q15" s="239" t="s">
        <v>352</v>
      </c>
    </row>
    <row r="16" spans="1:20" ht="45.75" customHeight="1" x14ac:dyDescent="0.25">
      <c r="A16" s="233">
        <v>10</v>
      </c>
      <c r="B16" s="239" t="s">
        <v>541</v>
      </c>
      <c r="C16" s="12" t="s">
        <v>252</v>
      </c>
      <c r="D16" s="238">
        <v>369.37</v>
      </c>
      <c r="E16" s="236">
        <v>41885</v>
      </c>
      <c r="F16" s="239" t="s">
        <v>350</v>
      </c>
      <c r="G16" s="235">
        <v>322.41521</v>
      </c>
      <c r="H16" s="236">
        <v>42502</v>
      </c>
      <c r="I16" s="236">
        <v>42866</v>
      </c>
      <c r="J16" s="239" t="s">
        <v>382</v>
      </c>
      <c r="K16" s="17">
        <v>0.65</v>
      </c>
      <c r="L16" s="58">
        <v>165.8</v>
      </c>
      <c r="M16" s="239" t="s">
        <v>691</v>
      </c>
      <c r="N16" s="82" t="s">
        <v>1154</v>
      </c>
      <c r="O16" s="209" t="s">
        <v>546</v>
      </c>
      <c r="Q16" s="239" t="s">
        <v>352</v>
      </c>
    </row>
    <row r="17" spans="1:26" ht="58.5" customHeight="1" x14ac:dyDescent="0.25">
      <c r="A17" s="238">
        <v>11</v>
      </c>
      <c r="B17" s="238" t="s">
        <v>203</v>
      </c>
      <c r="C17" s="12" t="s">
        <v>238</v>
      </c>
      <c r="D17" s="238">
        <v>369.37</v>
      </c>
      <c r="E17" s="236">
        <v>41885</v>
      </c>
      <c r="F17" s="233" t="s">
        <v>100</v>
      </c>
      <c r="G17" s="235">
        <v>327.06142</v>
      </c>
      <c r="H17" s="236">
        <v>42604</v>
      </c>
      <c r="I17" s="236">
        <v>42968</v>
      </c>
      <c r="J17" s="209" t="s">
        <v>8</v>
      </c>
      <c r="K17" s="18">
        <v>1</v>
      </c>
      <c r="L17" s="58">
        <v>282.18</v>
      </c>
      <c r="M17" s="239" t="s">
        <v>689</v>
      </c>
      <c r="N17" s="82" t="s">
        <v>692</v>
      </c>
      <c r="O17" s="221" t="s">
        <v>77</v>
      </c>
      <c r="Q17" s="239" t="s">
        <v>582</v>
      </c>
      <c r="R17" s="88" t="s">
        <v>84</v>
      </c>
    </row>
    <row r="18" spans="1:26" ht="44.25" customHeight="1" x14ac:dyDescent="0.25">
      <c r="A18" s="233">
        <v>12</v>
      </c>
      <c r="B18" s="239" t="s">
        <v>126</v>
      </c>
      <c r="C18" s="41" t="s">
        <v>239</v>
      </c>
      <c r="D18" s="238">
        <v>369.37</v>
      </c>
      <c r="E18" s="236">
        <v>41885</v>
      </c>
      <c r="F18" s="233" t="s">
        <v>101</v>
      </c>
      <c r="G18" s="235">
        <v>310.53703000000002</v>
      </c>
      <c r="H18" s="236">
        <v>42247</v>
      </c>
      <c r="I18" s="236">
        <v>42612</v>
      </c>
      <c r="J18" s="209" t="s">
        <v>8</v>
      </c>
      <c r="K18" s="18">
        <v>1</v>
      </c>
      <c r="L18" s="58">
        <v>159.71</v>
      </c>
      <c r="M18" s="82" t="s">
        <v>1135</v>
      </c>
      <c r="N18" s="82" t="s">
        <v>1136</v>
      </c>
      <c r="O18" s="209" t="s">
        <v>77</v>
      </c>
      <c r="Q18" s="239" t="s">
        <v>172</v>
      </c>
      <c r="R18" s="88" t="s">
        <v>84</v>
      </c>
    </row>
    <row r="19" spans="1:26" ht="61.5" customHeight="1" x14ac:dyDescent="0.25">
      <c r="A19" s="238">
        <v>13</v>
      </c>
      <c r="B19" s="238" t="s">
        <v>413</v>
      </c>
      <c r="C19" s="12" t="s">
        <v>241</v>
      </c>
      <c r="D19" s="238">
        <v>369.37</v>
      </c>
      <c r="E19" s="236">
        <v>41885</v>
      </c>
      <c r="F19" s="233" t="s">
        <v>103</v>
      </c>
      <c r="G19" s="235">
        <v>330.17268999999999</v>
      </c>
      <c r="H19" s="236">
        <v>42247</v>
      </c>
      <c r="I19" s="236">
        <v>42612</v>
      </c>
      <c r="J19" s="209" t="s">
        <v>8</v>
      </c>
      <c r="K19" s="18">
        <v>1</v>
      </c>
      <c r="L19" s="58">
        <v>265.2</v>
      </c>
      <c r="M19" s="82" t="s">
        <v>698</v>
      </c>
      <c r="N19" s="82" t="s">
        <v>692</v>
      </c>
      <c r="O19" s="209" t="s">
        <v>77</v>
      </c>
      <c r="Q19" s="239" t="s">
        <v>172</v>
      </c>
    </row>
    <row r="20" spans="1:26" ht="35.1" customHeight="1" x14ac:dyDescent="0.25">
      <c r="A20" s="233">
        <v>14</v>
      </c>
      <c r="B20" s="239" t="s">
        <v>220</v>
      </c>
      <c r="C20" s="41" t="s">
        <v>465</v>
      </c>
      <c r="D20" s="238">
        <v>369.37</v>
      </c>
      <c r="E20" s="236">
        <v>41885</v>
      </c>
      <c r="F20" s="239" t="s">
        <v>305</v>
      </c>
      <c r="G20" s="235">
        <v>315.16386999999997</v>
      </c>
      <c r="H20" s="236">
        <v>42688</v>
      </c>
      <c r="I20" s="236">
        <v>43052</v>
      </c>
      <c r="J20" s="209" t="s">
        <v>8</v>
      </c>
      <c r="K20" s="18">
        <v>1</v>
      </c>
      <c r="L20" s="58">
        <v>315.16386999999997</v>
      </c>
      <c r="M20" s="82" t="s">
        <v>693</v>
      </c>
      <c r="N20" s="239" t="s">
        <v>690</v>
      </c>
      <c r="O20" s="209" t="s">
        <v>77</v>
      </c>
      <c r="Q20" s="239" t="s">
        <v>361</v>
      </c>
      <c r="R20" s="192" t="s">
        <v>83</v>
      </c>
    </row>
    <row r="21" spans="1:26" ht="35.1" customHeight="1" x14ac:dyDescent="0.25">
      <c r="A21" s="238">
        <v>15</v>
      </c>
      <c r="B21" s="238" t="s">
        <v>541</v>
      </c>
      <c r="C21" s="12" t="s">
        <v>271</v>
      </c>
      <c r="D21" s="238">
        <v>369.37</v>
      </c>
      <c r="E21" s="236">
        <v>41885</v>
      </c>
      <c r="F21" s="239" t="s">
        <v>313</v>
      </c>
      <c r="G21" s="235">
        <v>341.27735000000001</v>
      </c>
      <c r="H21" s="236">
        <v>42800</v>
      </c>
      <c r="I21" s="236">
        <v>43164</v>
      </c>
      <c r="J21" s="209" t="s">
        <v>8</v>
      </c>
      <c r="K21" s="18">
        <v>1</v>
      </c>
      <c r="L21" s="58">
        <v>341.27</v>
      </c>
      <c r="M21" s="239" t="s">
        <v>691</v>
      </c>
      <c r="N21" s="82" t="s">
        <v>1154</v>
      </c>
      <c r="O21" s="209" t="s">
        <v>77</v>
      </c>
      <c r="Q21" s="239" t="s">
        <v>352</v>
      </c>
    </row>
    <row r="22" spans="1:26" ht="51.75" customHeight="1" x14ac:dyDescent="0.25">
      <c r="A22" s="233">
        <v>16</v>
      </c>
      <c r="B22" s="239" t="s">
        <v>213</v>
      </c>
      <c r="C22" s="41" t="s">
        <v>269</v>
      </c>
      <c r="D22" s="238">
        <v>369.37</v>
      </c>
      <c r="E22" s="236">
        <v>41885</v>
      </c>
      <c r="F22" s="239" t="s">
        <v>312</v>
      </c>
      <c r="G22" s="235">
        <v>323.46298999999999</v>
      </c>
      <c r="H22" s="236">
        <v>42783</v>
      </c>
      <c r="I22" s="236">
        <v>43147</v>
      </c>
      <c r="J22" s="111" t="s">
        <v>331</v>
      </c>
      <c r="K22" s="17">
        <v>0.95</v>
      </c>
      <c r="L22" s="58">
        <v>161.22999999999999</v>
      </c>
      <c r="M22" s="239" t="s">
        <v>691</v>
      </c>
      <c r="N22" s="82" t="s">
        <v>1136</v>
      </c>
      <c r="O22" s="209"/>
      <c r="Q22" s="239" t="s">
        <v>352</v>
      </c>
    </row>
    <row r="23" spans="1:26" ht="51" customHeight="1" x14ac:dyDescent="0.25">
      <c r="A23" s="238">
        <v>17</v>
      </c>
      <c r="B23" s="238" t="s">
        <v>711</v>
      </c>
      <c r="C23" s="12" t="s">
        <v>264</v>
      </c>
      <c r="D23" s="238">
        <v>369.37</v>
      </c>
      <c r="E23" s="236">
        <v>41885</v>
      </c>
      <c r="F23" s="239" t="s">
        <v>314</v>
      </c>
      <c r="G23" s="235">
        <v>330.58461999999997</v>
      </c>
      <c r="H23" s="236">
        <v>43024</v>
      </c>
      <c r="I23" s="236">
        <v>43388</v>
      </c>
      <c r="J23" s="111" t="s">
        <v>331</v>
      </c>
      <c r="K23" s="17">
        <v>0.75</v>
      </c>
      <c r="L23" s="58">
        <v>264.35000000000002</v>
      </c>
      <c r="M23" s="82" t="s">
        <v>1139</v>
      </c>
      <c r="N23" s="239" t="s">
        <v>690</v>
      </c>
      <c r="O23" s="209"/>
      <c r="Q23" s="239" t="s">
        <v>361</v>
      </c>
    </row>
    <row r="24" spans="1:26" ht="40.5" customHeight="1" x14ac:dyDescent="0.25">
      <c r="A24" s="233">
        <v>18</v>
      </c>
      <c r="B24" s="239" t="s">
        <v>712</v>
      </c>
      <c r="C24" s="41" t="s">
        <v>256</v>
      </c>
      <c r="D24" s="238">
        <v>369.37</v>
      </c>
      <c r="E24" s="236">
        <v>41885</v>
      </c>
      <c r="F24" s="239" t="s">
        <v>373</v>
      </c>
      <c r="G24" s="235">
        <v>382.85341</v>
      </c>
      <c r="H24" s="236">
        <v>42674</v>
      </c>
      <c r="I24" s="236">
        <v>43038</v>
      </c>
      <c r="J24" s="209" t="s">
        <v>29</v>
      </c>
      <c r="K24" s="18">
        <v>1</v>
      </c>
      <c r="L24" s="58">
        <v>335</v>
      </c>
      <c r="M24" s="239" t="s">
        <v>691</v>
      </c>
      <c r="N24" s="82" t="s">
        <v>692</v>
      </c>
      <c r="O24" s="221" t="s">
        <v>77</v>
      </c>
      <c r="Q24" s="19" t="s">
        <v>372</v>
      </c>
      <c r="R24" s="88" t="s">
        <v>84</v>
      </c>
    </row>
    <row r="25" spans="1:26" ht="46.5" customHeight="1" x14ac:dyDescent="0.25">
      <c r="A25" s="238">
        <v>19</v>
      </c>
      <c r="B25" s="238" t="s">
        <v>222</v>
      </c>
      <c r="C25" s="12" t="s">
        <v>259</v>
      </c>
      <c r="D25" s="238">
        <v>369.37</v>
      </c>
      <c r="E25" s="236">
        <v>41885</v>
      </c>
      <c r="F25" s="239" t="s">
        <v>374</v>
      </c>
      <c r="G25" s="235">
        <v>300.69331</v>
      </c>
      <c r="H25" s="236">
        <v>42779</v>
      </c>
      <c r="I25" s="236">
        <v>43143</v>
      </c>
      <c r="J25" s="209" t="s">
        <v>29</v>
      </c>
      <c r="K25" s="18">
        <v>1</v>
      </c>
      <c r="L25" s="58">
        <v>194.92</v>
      </c>
      <c r="M25" s="82" t="s">
        <v>693</v>
      </c>
      <c r="N25" s="239" t="s">
        <v>690</v>
      </c>
      <c r="O25" s="209"/>
      <c r="Q25" s="239" t="s">
        <v>171</v>
      </c>
      <c r="R25" s="192" t="s">
        <v>134</v>
      </c>
    </row>
    <row r="26" spans="1:26" ht="30" customHeight="1" x14ac:dyDescent="0.25">
      <c r="A26" s="233">
        <v>20</v>
      </c>
      <c r="B26" s="239" t="s">
        <v>226</v>
      </c>
      <c r="C26" s="41" t="s">
        <v>258</v>
      </c>
      <c r="D26" s="238">
        <v>369.37</v>
      </c>
      <c r="E26" s="236">
        <v>41885</v>
      </c>
      <c r="F26" s="239" t="s">
        <v>355</v>
      </c>
      <c r="G26" s="235">
        <v>297.08524999999997</v>
      </c>
      <c r="H26" s="236">
        <v>42731</v>
      </c>
      <c r="I26" s="236">
        <v>43095</v>
      </c>
      <c r="J26" s="111" t="s">
        <v>805</v>
      </c>
      <c r="K26" s="17">
        <v>0.7</v>
      </c>
      <c r="L26" s="58">
        <v>0</v>
      </c>
      <c r="M26" s="239" t="s">
        <v>1043</v>
      </c>
      <c r="N26" s="239" t="s">
        <v>690</v>
      </c>
      <c r="O26" s="209" t="s">
        <v>883</v>
      </c>
      <c r="Q26" s="239" t="s">
        <v>537</v>
      </c>
    </row>
    <row r="27" spans="1:26" ht="35.1" customHeight="1" x14ac:dyDescent="0.25">
      <c r="A27" s="238">
        <v>21</v>
      </c>
      <c r="B27" s="238" t="s">
        <v>126</v>
      </c>
      <c r="C27" s="41" t="s">
        <v>262</v>
      </c>
      <c r="D27" s="238">
        <v>369.37</v>
      </c>
      <c r="E27" s="236">
        <v>41885</v>
      </c>
      <c r="F27" s="239" t="s">
        <v>101</v>
      </c>
      <c r="G27" s="235">
        <v>316.76123999999999</v>
      </c>
      <c r="H27" s="236">
        <v>42593</v>
      </c>
      <c r="I27" s="236">
        <v>42957</v>
      </c>
      <c r="J27" s="209" t="s">
        <v>29</v>
      </c>
      <c r="K27" s="18">
        <v>1</v>
      </c>
      <c r="L27" s="58">
        <v>235.43</v>
      </c>
      <c r="M27" s="82" t="s">
        <v>698</v>
      </c>
      <c r="N27" s="82" t="s">
        <v>692</v>
      </c>
      <c r="O27" s="209" t="s">
        <v>77</v>
      </c>
      <c r="Q27" s="239" t="s">
        <v>172</v>
      </c>
      <c r="R27" s="192" t="s">
        <v>553</v>
      </c>
      <c r="Z27" s="239" t="s">
        <v>360</v>
      </c>
    </row>
    <row r="28" spans="1:26" ht="42" customHeight="1" x14ac:dyDescent="0.25">
      <c r="A28" s="233">
        <v>22</v>
      </c>
      <c r="B28" s="239" t="s">
        <v>708</v>
      </c>
      <c r="C28" s="41" t="s">
        <v>547</v>
      </c>
      <c r="D28" s="238">
        <v>369.37</v>
      </c>
      <c r="E28" s="236">
        <v>41885</v>
      </c>
      <c r="F28" s="239" t="s">
        <v>371</v>
      </c>
      <c r="G28" s="235">
        <v>289.68436000000003</v>
      </c>
      <c r="H28" s="236">
        <v>42529</v>
      </c>
      <c r="I28" s="236">
        <v>42893</v>
      </c>
      <c r="J28" s="239" t="s">
        <v>382</v>
      </c>
      <c r="K28" s="17">
        <v>0.77</v>
      </c>
      <c r="L28" s="58">
        <v>240.29</v>
      </c>
      <c r="M28" s="239" t="s">
        <v>694</v>
      </c>
      <c r="N28" s="82" t="s">
        <v>692</v>
      </c>
      <c r="O28" s="209" t="s">
        <v>859</v>
      </c>
      <c r="Q28" s="239" t="s">
        <v>372</v>
      </c>
      <c r="R28" s="192" t="s">
        <v>553</v>
      </c>
    </row>
    <row r="29" spans="1:26" ht="64.5" customHeight="1" x14ac:dyDescent="0.25">
      <c r="A29" s="238">
        <v>23</v>
      </c>
      <c r="B29" s="238" t="s">
        <v>230</v>
      </c>
      <c r="C29" s="12" t="s">
        <v>257</v>
      </c>
      <c r="D29" s="238">
        <v>369.37</v>
      </c>
      <c r="E29" s="236">
        <v>41885</v>
      </c>
      <c r="F29" s="239" t="s">
        <v>300</v>
      </c>
      <c r="G29" s="235">
        <v>335.75576999999998</v>
      </c>
      <c r="H29" s="236">
        <v>42800</v>
      </c>
      <c r="I29" s="236">
        <v>43164</v>
      </c>
      <c r="J29" s="209" t="s">
        <v>29</v>
      </c>
      <c r="K29" s="18">
        <v>1</v>
      </c>
      <c r="L29" s="58">
        <f>139.09+97</f>
        <v>236.09</v>
      </c>
      <c r="M29" s="239" t="s">
        <v>691</v>
      </c>
      <c r="N29" s="82" t="s">
        <v>692</v>
      </c>
      <c r="O29" s="209"/>
      <c r="Q29" s="239" t="s">
        <v>352</v>
      </c>
    </row>
    <row r="30" spans="1:26" ht="38.25" customHeight="1" x14ac:dyDescent="0.25">
      <c r="A30" s="233">
        <v>24</v>
      </c>
      <c r="B30" s="239" t="s">
        <v>441</v>
      </c>
      <c r="C30" s="41" t="s">
        <v>248</v>
      </c>
      <c r="D30" s="238">
        <v>369.37</v>
      </c>
      <c r="E30" s="236">
        <v>41885</v>
      </c>
      <c r="F30" s="239" t="s">
        <v>375</v>
      </c>
      <c r="G30" s="235">
        <v>350.83022</v>
      </c>
      <c r="H30" s="236">
        <v>42621</v>
      </c>
      <c r="I30" s="236">
        <v>42985</v>
      </c>
      <c r="J30" s="239" t="s">
        <v>382</v>
      </c>
      <c r="K30" s="17">
        <v>0.8</v>
      </c>
      <c r="L30" s="58">
        <v>233.74</v>
      </c>
      <c r="M30" s="82" t="s">
        <v>1138</v>
      </c>
      <c r="N30" s="82" t="s">
        <v>1136</v>
      </c>
      <c r="O30" s="209"/>
      <c r="Q30" s="239" t="s">
        <v>361</v>
      </c>
      <c r="R30" s="192" t="s">
        <v>113</v>
      </c>
    </row>
    <row r="31" spans="1:26" ht="42.75" customHeight="1" x14ac:dyDescent="0.25">
      <c r="A31" s="238">
        <v>25</v>
      </c>
      <c r="B31" s="238" t="s">
        <v>441</v>
      </c>
      <c r="C31" s="41" t="s">
        <v>249</v>
      </c>
      <c r="D31" s="238">
        <v>369.37</v>
      </c>
      <c r="E31" s="236">
        <v>41885</v>
      </c>
      <c r="F31" s="239" t="s">
        <v>375</v>
      </c>
      <c r="G31" s="235">
        <v>339.45810999999998</v>
      </c>
      <c r="H31" s="236">
        <v>42621</v>
      </c>
      <c r="I31" s="236">
        <v>42985</v>
      </c>
      <c r="J31" s="239" t="s">
        <v>382</v>
      </c>
      <c r="K31" s="17">
        <v>0.75</v>
      </c>
      <c r="L31" s="58">
        <v>260.04000000000002</v>
      </c>
      <c r="M31" s="82" t="s">
        <v>1138</v>
      </c>
      <c r="N31" s="82" t="s">
        <v>1136</v>
      </c>
      <c r="O31" s="209"/>
      <c r="Q31" s="239" t="s">
        <v>372</v>
      </c>
      <c r="R31" s="192" t="s">
        <v>134</v>
      </c>
    </row>
    <row r="32" spans="1:26" ht="57" customHeight="1" x14ac:dyDescent="0.25">
      <c r="A32" s="233">
        <v>26</v>
      </c>
      <c r="B32" s="239" t="s">
        <v>713</v>
      </c>
      <c r="C32" s="12" t="s">
        <v>265</v>
      </c>
      <c r="D32" s="238">
        <v>369.37</v>
      </c>
      <c r="E32" s="236">
        <v>41885</v>
      </c>
      <c r="F32" s="239" t="s">
        <v>387</v>
      </c>
      <c r="G32" s="235">
        <v>337.17862000000002</v>
      </c>
      <c r="H32" s="236">
        <v>42783</v>
      </c>
      <c r="I32" s="236">
        <v>43147</v>
      </c>
      <c r="J32" s="111" t="s">
        <v>1173</v>
      </c>
      <c r="K32" s="17">
        <v>0.15</v>
      </c>
      <c r="L32" s="58">
        <v>170</v>
      </c>
      <c r="M32" s="82" t="s">
        <v>693</v>
      </c>
      <c r="N32" s="239" t="s">
        <v>690</v>
      </c>
      <c r="O32" s="209"/>
      <c r="Q32" s="239" t="s">
        <v>548</v>
      </c>
    </row>
    <row r="33" spans="1:18" ht="41.25" customHeight="1" x14ac:dyDescent="0.25">
      <c r="A33" s="238">
        <v>27</v>
      </c>
      <c r="B33" s="238" t="s">
        <v>220</v>
      </c>
      <c r="C33" s="12" t="s">
        <v>261</v>
      </c>
      <c r="D33" s="238">
        <v>369.37</v>
      </c>
      <c r="E33" s="236">
        <v>41885</v>
      </c>
      <c r="F33" s="239" t="s">
        <v>362</v>
      </c>
      <c r="G33" s="235">
        <v>354.31277999999998</v>
      </c>
      <c r="H33" s="236">
        <v>42650</v>
      </c>
      <c r="I33" s="236">
        <v>43014</v>
      </c>
      <c r="J33" s="209" t="s">
        <v>29</v>
      </c>
      <c r="K33" s="18">
        <v>1</v>
      </c>
      <c r="L33" s="44">
        <v>308.43993999999998</v>
      </c>
      <c r="M33" s="82" t="s">
        <v>693</v>
      </c>
      <c r="N33" s="239" t="s">
        <v>690</v>
      </c>
      <c r="O33" s="209" t="s">
        <v>77</v>
      </c>
      <c r="Q33" s="239" t="s">
        <v>361</v>
      </c>
    </row>
    <row r="34" spans="1:18" ht="35.1" customHeight="1" x14ac:dyDescent="0.25">
      <c r="A34" s="233">
        <v>28</v>
      </c>
      <c r="B34" s="239" t="s">
        <v>714</v>
      </c>
      <c r="C34" s="41" t="s">
        <v>253</v>
      </c>
      <c r="D34" s="238">
        <v>369.37</v>
      </c>
      <c r="E34" s="236">
        <v>41885</v>
      </c>
      <c r="F34" s="239" t="s">
        <v>376</v>
      </c>
      <c r="G34" s="235">
        <v>357.33481</v>
      </c>
      <c r="H34" s="236">
        <v>42731</v>
      </c>
      <c r="I34" s="236">
        <v>43095</v>
      </c>
      <c r="J34" s="209" t="s">
        <v>8</v>
      </c>
      <c r="K34" s="18">
        <v>1</v>
      </c>
      <c r="L34" s="58">
        <v>434.66</v>
      </c>
      <c r="M34" s="239" t="s">
        <v>691</v>
      </c>
      <c r="N34" s="82" t="s">
        <v>692</v>
      </c>
      <c r="O34" s="221" t="s">
        <v>77</v>
      </c>
      <c r="Q34" s="19" t="s">
        <v>372</v>
      </c>
      <c r="R34" s="192" t="s">
        <v>161</v>
      </c>
    </row>
    <row r="35" spans="1:18" ht="54" customHeight="1" x14ac:dyDescent="0.25">
      <c r="A35" s="238">
        <v>29</v>
      </c>
      <c r="B35" s="238" t="s">
        <v>510</v>
      </c>
      <c r="C35" s="12" t="s">
        <v>268</v>
      </c>
      <c r="D35" s="238">
        <v>369.37</v>
      </c>
      <c r="E35" s="236">
        <v>41885</v>
      </c>
      <c r="F35" s="239" t="s">
        <v>388</v>
      </c>
      <c r="G35" s="235">
        <v>326.88549</v>
      </c>
      <c r="H35" s="236">
        <v>43237</v>
      </c>
      <c r="I35" s="236">
        <v>43601</v>
      </c>
      <c r="J35" s="111" t="s">
        <v>729</v>
      </c>
      <c r="K35" s="17">
        <v>0.7</v>
      </c>
      <c r="L35" s="58">
        <v>90</v>
      </c>
      <c r="M35" s="82" t="s">
        <v>693</v>
      </c>
      <c r="N35" s="239" t="s">
        <v>690</v>
      </c>
      <c r="O35" s="209"/>
      <c r="Q35" s="239" t="s">
        <v>1122</v>
      </c>
    </row>
    <row r="36" spans="1:18" ht="45" x14ac:dyDescent="0.25">
      <c r="A36" s="233">
        <v>30</v>
      </c>
      <c r="B36" s="239" t="s">
        <v>710</v>
      </c>
      <c r="C36" s="12" t="s">
        <v>263</v>
      </c>
      <c r="D36" s="238">
        <v>369.37</v>
      </c>
      <c r="E36" s="236">
        <v>41885</v>
      </c>
      <c r="F36" s="239" t="s">
        <v>415</v>
      </c>
      <c r="G36" s="235">
        <v>289.92802</v>
      </c>
      <c r="H36" s="236">
        <v>42965</v>
      </c>
      <c r="I36" s="236">
        <v>43329</v>
      </c>
      <c r="J36" s="111" t="s">
        <v>331</v>
      </c>
      <c r="K36" s="17">
        <v>0.95</v>
      </c>
      <c r="L36" s="58">
        <v>172.19</v>
      </c>
      <c r="M36" s="82" t="s">
        <v>1139</v>
      </c>
      <c r="N36" s="239" t="s">
        <v>690</v>
      </c>
      <c r="O36" s="209"/>
      <c r="Q36" s="239" t="s">
        <v>361</v>
      </c>
    </row>
    <row r="37" spans="1:18" ht="60" x14ac:dyDescent="0.25">
      <c r="A37" s="238">
        <v>31</v>
      </c>
      <c r="B37" s="238" t="s">
        <v>714</v>
      </c>
      <c r="C37" s="41" t="s">
        <v>255</v>
      </c>
      <c r="D37" s="238">
        <v>369.37</v>
      </c>
      <c r="E37" s="236">
        <v>41885</v>
      </c>
      <c r="F37" s="239" t="s">
        <v>385</v>
      </c>
      <c r="G37" s="235">
        <v>385.23226</v>
      </c>
      <c r="H37" s="236">
        <v>42783</v>
      </c>
      <c r="I37" s="236">
        <v>43147</v>
      </c>
      <c r="J37" s="209" t="s">
        <v>8</v>
      </c>
      <c r="K37" s="18">
        <v>1</v>
      </c>
      <c r="L37" s="58">
        <v>398.25</v>
      </c>
      <c r="M37" s="239" t="s">
        <v>691</v>
      </c>
      <c r="N37" s="82" t="s">
        <v>692</v>
      </c>
      <c r="O37" s="221"/>
      <c r="Q37" s="19" t="s">
        <v>372</v>
      </c>
      <c r="R37" s="192" t="s">
        <v>161</v>
      </c>
    </row>
    <row r="38" spans="1:18" ht="45.75" customHeight="1" x14ac:dyDescent="0.25">
      <c r="A38" s="233">
        <v>32</v>
      </c>
      <c r="B38" s="239" t="s">
        <v>218</v>
      </c>
      <c r="C38" s="41" t="s">
        <v>246</v>
      </c>
      <c r="D38" s="238">
        <v>369.37</v>
      </c>
      <c r="E38" s="236">
        <v>41885</v>
      </c>
      <c r="F38" s="239" t="s">
        <v>177</v>
      </c>
      <c r="G38" s="235">
        <v>366.65805</v>
      </c>
      <c r="H38" s="236">
        <v>42783</v>
      </c>
      <c r="I38" s="236">
        <v>43147</v>
      </c>
      <c r="J38" s="209" t="s">
        <v>8</v>
      </c>
      <c r="K38" s="18">
        <v>1</v>
      </c>
      <c r="L38" s="58">
        <v>270.45</v>
      </c>
      <c r="M38" s="239" t="s">
        <v>691</v>
      </c>
      <c r="N38" s="82" t="s">
        <v>692</v>
      </c>
      <c r="O38" s="209" t="s">
        <v>330</v>
      </c>
      <c r="Q38" s="19" t="s">
        <v>372</v>
      </c>
    </row>
    <row r="39" spans="1:18" ht="41.25" customHeight="1" x14ac:dyDescent="0.25">
      <c r="A39" s="238">
        <v>33</v>
      </c>
      <c r="B39" s="238" t="s">
        <v>210</v>
      </c>
      <c r="C39" s="41" t="s">
        <v>247</v>
      </c>
      <c r="D39" s="238">
        <v>369.37</v>
      </c>
      <c r="E39" s="236">
        <v>41885</v>
      </c>
      <c r="F39" s="239" t="s">
        <v>385</v>
      </c>
      <c r="G39" s="235">
        <v>359.11619000000002</v>
      </c>
      <c r="H39" s="236">
        <v>42748</v>
      </c>
      <c r="I39" s="236">
        <v>43112</v>
      </c>
      <c r="J39" s="209" t="s">
        <v>8</v>
      </c>
      <c r="K39" s="18">
        <v>1</v>
      </c>
      <c r="L39" s="58">
        <v>359.79</v>
      </c>
      <c r="M39" s="239" t="s">
        <v>694</v>
      </c>
      <c r="N39" s="239" t="s">
        <v>690</v>
      </c>
      <c r="O39" s="209" t="s">
        <v>330</v>
      </c>
      <c r="Q39" s="239" t="s">
        <v>372</v>
      </c>
    </row>
    <row r="40" spans="1:18" ht="45" x14ac:dyDescent="0.25">
      <c r="A40" s="233">
        <v>34</v>
      </c>
      <c r="B40" s="239" t="s">
        <v>213</v>
      </c>
      <c r="C40" s="41" t="s">
        <v>270</v>
      </c>
      <c r="D40" s="238">
        <v>369.37</v>
      </c>
      <c r="E40" s="236">
        <v>41885</v>
      </c>
      <c r="F40" s="239" t="s">
        <v>536</v>
      </c>
      <c r="G40" s="235">
        <v>360.45078999999998</v>
      </c>
      <c r="H40" s="236">
        <v>42814</v>
      </c>
      <c r="I40" s="236">
        <v>43178</v>
      </c>
      <c r="J40" s="239" t="s">
        <v>729</v>
      </c>
      <c r="K40" s="17">
        <v>0.65</v>
      </c>
      <c r="L40" s="58">
        <v>145.24</v>
      </c>
      <c r="M40" s="239" t="s">
        <v>691</v>
      </c>
      <c r="N40" s="82" t="s">
        <v>1136</v>
      </c>
      <c r="O40" s="209"/>
      <c r="Q40" s="239" t="s">
        <v>352</v>
      </c>
    </row>
    <row r="41" spans="1:18" s="7" customFormat="1" ht="59.25" customHeight="1" x14ac:dyDescent="0.25">
      <c r="A41" s="238">
        <v>35</v>
      </c>
      <c r="B41" s="238" t="s">
        <v>510</v>
      </c>
      <c r="C41" s="6" t="s">
        <v>266</v>
      </c>
      <c r="D41" s="238">
        <v>369.37</v>
      </c>
      <c r="E41" s="236">
        <v>41885</v>
      </c>
      <c r="F41" s="238" t="s">
        <v>536</v>
      </c>
      <c r="G41" s="89">
        <v>334.73005999999998</v>
      </c>
      <c r="H41" s="236">
        <v>42936</v>
      </c>
      <c r="I41" s="236">
        <v>43300</v>
      </c>
      <c r="J41" s="239" t="s">
        <v>729</v>
      </c>
      <c r="K41" s="17">
        <v>0.95</v>
      </c>
      <c r="L41" s="44">
        <v>329</v>
      </c>
      <c r="M41" s="82" t="s">
        <v>693</v>
      </c>
      <c r="N41" s="239" t="s">
        <v>690</v>
      </c>
      <c r="O41" s="221"/>
      <c r="Q41" s="238" t="s">
        <v>537</v>
      </c>
    </row>
    <row r="42" spans="1:18" ht="34.5" customHeight="1" x14ac:dyDescent="0.25">
      <c r="A42" s="233">
        <v>36</v>
      </c>
      <c r="B42" s="239" t="s">
        <v>714</v>
      </c>
      <c r="C42" s="41" t="s">
        <v>254</v>
      </c>
      <c r="D42" s="238">
        <v>369.37</v>
      </c>
      <c r="E42" s="236">
        <v>41885</v>
      </c>
      <c r="F42" s="239" t="s">
        <v>385</v>
      </c>
      <c r="G42" s="235">
        <v>388.34566000000001</v>
      </c>
      <c r="H42" s="236">
        <v>42783</v>
      </c>
      <c r="I42" s="236">
        <v>43147</v>
      </c>
      <c r="J42" s="209" t="s">
        <v>8</v>
      </c>
      <c r="K42" s="18">
        <v>1</v>
      </c>
      <c r="L42" s="58">
        <v>231.53</v>
      </c>
      <c r="M42" s="239" t="s">
        <v>691</v>
      </c>
      <c r="N42" s="82" t="s">
        <v>692</v>
      </c>
      <c r="O42" s="209"/>
      <c r="Q42" s="239" t="s">
        <v>372</v>
      </c>
    </row>
    <row r="43" spans="1:18" ht="45" x14ac:dyDescent="0.25">
      <c r="A43" s="238">
        <v>37</v>
      </c>
      <c r="B43" s="238" t="s">
        <v>222</v>
      </c>
      <c r="C43" s="12" t="s">
        <v>260</v>
      </c>
      <c r="D43" s="238">
        <v>369.37</v>
      </c>
      <c r="E43" s="236">
        <v>41885</v>
      </c>
      <c r="F43" s="239" t="s">
        <v>479</v>
      </c>
      <c r="G43" s="83">
        <v>307.12939</v>
      </c>
      <c r="H43" s="236">
        <v>42930</v>
      </c>
      <c r="I43" s="236">
        <v>43294</v>
      </c>
      <c r="J43" s="111" t="s">
        <v>43</v>
      </c>
      <c r="K43" s="17">
        <v>0.15</v>
      </c>
      <c r="L43" s="58">
        <v>46</v>
      </c>
      <c r="M43" s="82" t="s">
        <v>1139</v>
      </c>
      <c r="N43" s="239" t="s">
        <v>690</v>
      </c>
      <c r="O43" s="209"/>
      <c r="Q43" s="239" t="s">
        <v>171</v>
      </c>
    </row>
    <row r="44" spans="1:18" ht="30.75" customHeight="1" x14ac:dyDescent="0.25">
      <c r="A44" s="233">
        <v>38</v>
      </c>
      <c r="B44" s="239" t="s">
        <v>441</v>
      </c>
      <c r="C44" s="41" t="s">
        <v>250</v>
      </c>
      <c r="D44" s="238">
        <v>369.37</v>
      </c>
      <c r="E44" s="236">
        <v>41885</v>
      </c>
      <c r="F44" s="233" t="s">
        <v>549</v>
      </c>
      <c r="G44" s="235">
        <v>343.76760000000002</v>
      </c>
      <c r="H44" s="236">
        <v>42870</v>
      </c>
      <c r="I44" s="236">
        <v>43234</v>
      </c>
      <c r="J44" s="209" t="s">
        <v>8</v>
      </c>
      <c r="K44" s="18">
        <v>1</v>
      </c>
      <c r="L44" s="58">
        <v>353.36</v>
      </c>
      <c r="M44" s="82" t="s">
        <v>1138</v>
      </c>
      <c r="N44" s="82" t="s">
        <v>1136</v>
      </c>
      <c r="O44" s="209"/>
      <c r="Q44" s="239" t="s">
        <v>372</v>
      </c>
    </row>
    <row r="45" spans="1:18" ht="15.75" x14ac:dyDescent="0.25">
      <c r="A45" s="1"/>
      <c r="B45" s="1"/>
      <c r="C45" s="1"/>
      <c r="D45" s="1"/>
      <c r="E45" s="1"/>
      <c r="F45" s="23" t="s">
        <v>138</v>
      </c>
      <c r="G45" s="42"/>
      <c r="H45" s="42"/>
      <c r="I45" s="42"/>
      <c r="J45" s="1"/>
      <c r="K45" s="1"/>
      <c r="L45" s="212">
        <f>SUM(L7:L44)</f>
        <v>9909.8532500000019</v>
      </c>
      <c r="M45" s="212"/>
      <c r="N45" s="212"/>
      <c r="O45" s="93"/>
      <c r="Q45" s="42"/>
    </row>
  </sheetData>
  <mergeCells count="21">
    <mergeCell ref="M2:O2"/>
    <mergeCell ref="M3:O3"/>
    <mergeCell ref="K2:L2"/>
    <mergeCell ref="K3:L3"/>
    <mergeCell ref="A4:O4"/>
    <mergeCell ref="M5:M6"/>
    <mergeCell ref="N5:N6"/>
    <mergeCell ref="A5:A6"/>
    <mergeCell ref="O5:O6"/>
    <mergeCell ref="A1:O1"/>
    <mergeCell ref="J5:K5"/>
    <mergeCell ref="B5:B6"/>
    <mergeCell ref="C5:C6"/>
    <mergeCell ref="D5:E5"/>
    <mergeCell ref="F5:F6"/>
    <mergeCell ref="H5:H6"/>
    <mergeCell ref="I5:I6"/>
    <mergeCell ref="I2:J2"/>
    <mergeCell ref="I3:J3"/>
    <mergeCell ref="B2:C2"/>
    <mergeCell ref="B3:C3"/>
  </mergeCells>
  <pageMargins left="0.47" right="0.27559055118110198" top="0.5" bottom="0.196850393700787" header="0.22" footer="0.15748031496063"/>
  <pageSetup paperSize="9" scale="74" fitToHeight="15" orientation="landscape" r:id="rId1"/>
  <rowBreaks count="1" manualBreakCount="1">
    <brk id="3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FF00"/>
  </sheetPr>
  <dimension ref="A1:O28"/>
  <sheetViews>
    <sheetView view="pageBreakPreview" zoomScale="85" zoomScaleNormal="82" zoomScaleSheetLayoutView="85" workbookViewId="0">
      <selection activeCell="C7" sqref="C7"/>
    </sheetView>
  </sheetViews>
  <sheetFormatPr defaultColWidth="9.140625" defaultRowHeight="15" x14ac:dyDescent="0.25"/>
  <cols>
    <col min="1" max="1" width="4" style="5" customWidth="1"/>
    <col min="2" max="2" width="12.7109375" style="187" customWidth="1"/>
    <col min="3" max="3" width="19.7109375" style="5" customWidth="1"/>
    <col min="4" max="4" width="11.28515625" style="5" customWidth="1"/>
    <col min="5" max="5" width="13.140625" style="5" customWidth="1"/>
    <col min="6" max="6" width="13.7109375" style="5" customWidth="1"/>
    <col min="7" max="7" width="12.28515625" style="5" customWidth="1"/>
    <col min="8" max="8" width="12" style="5" customWidth="1"/>
    <col min="9" max="9" width="12.5703125" style="5" customWidth="1"/>
    <col min="10" max="10" width="18" style="5" customWidth="1"/>
    <col min="11" max="11" width="5.85546875" style="5" customWidth="1"/>
    <col min="12" max="14" width="12.7109375" style="5" customWidth="1"/>
    <col min="15" max="15" width="17" style="5" customWidth="1"/>
    <col min="16" max="16384" width="9.140625" style="5"/>
  </cols>
  <sheetData>
    <row r="1" spans="1:15" ht="26.25" x14ac:dyDescent="0.4">
      <c r="A1" s="279" t="s">
        <v>169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1"/>
    </row>
    <row r="2" spans="1:15" s="114" customFormat="1" ht="35.25" customHeight="1" x14ac:dyDescent="0.25">
      <c r="A2" s="220" t="s">
        <v>2</v>
      </c>
      <c r="B2" s="220" t="s">
        <v>731</v>
      </c>
      <c r="C2" s="220" t="s">
        <v>744</v>
      </c>
      <c r="D2" s="220" t="s">
        <v>745</v>
      </c>
      <c r="E2" s="282" t="s">
        <v>746</v>
      </c>
      <c r="F2" s="283"/>
      <c r="G2" s="220" t="s">
        <v>734</v>
      </c>
      <c r="H2" s="220" t="s">
        <v>735</v>
      </c>
      <c r="I2" s="220" t="s">
        <v>736</v>
      </c>
      <c r="J2" s="220" t="s">
        <v>737</v>
      </c>
      <c r="K2" s="282" t="s">
        <v>738</v>
      </c>
      <c r="L2" s="283"/>
      <c r="M2" s="284" t="s">
        <v>59</v>
      </c>
      <c r="N2" s="284"/>
      <c r="O2" s="284"/>
    </row>
    <row r="3" spans="1:15" ht="30" customHeight="1" x14ac:dyDescent="0.25">
      <c r="A3" s="211">
        <v>1</v>
      </c>
      <c r="B3" s="209" t="s">
        <v>753</v>
      </c>
      <c r="C3" s="209" t="s">
        <v>749</v>
      </c>
      <c r="D3" s="210">
        <f>D22</f>
        <v>8386.7566799999986</v>
      </c>
      <c r="E3" s="251">
        <v>0</v>
      </c>
      <c r="F3" s="251"/>
      <c r="G3" s="212">
        <f>L22</f>
        <v>4511.17886</v>
      </c>
      <c r="H3" s="211">
        <v>15</v>
      </c>
      <c r="I3" s="211">
        <v>12</v>
      </c>
      <c r="J3" s="211">
        <v>2</v>
      </c>
      <c r="K3" s="250">
        <v>1</v>
      </c>
      <c r="L3" s="250"/>
      <c r="M3" s="249" t="s">
        <v>1140</v>
      </c>
      <c r="N3" s="249"/>
      <c r="O3" s="249"/>
    </row>
    <row r="4" spans="1:15" ht="24.75" customHeight="1" thickBot="1" x14ac:dyDescent="0.3">
      <c r="A4" s="276" t="s">
        <v>739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ht="31.5" customHeight="1" thickTop="1" x14ac:dyDescent="0.25">
      <c r="A5" s="246" t="s">
        <v>2</v>
      </c>
      <c r="B5" s="246" t="s">
        <v>216</v>
      </c>
      <c r="C5" s="246" t="s">
        <v>3</v>
      </c>
      <c r="D5" s="262" t="s">
        <v>696</v>
      </c>
      <c r="E5" s="263"/>
      <c r="F5" s="246" t="s">
        <v>79</v>
      </c>
      <c r="G5" s="246" t="s">
        <v>338</v>
      </c>
      <c r="H5" s="246" t="s">
        <v>4</v>
      </c>
      <c r="I5" s="246" t="s">
        <v>5</v>
      </c>
      <c r="J5" s="287" t="s">
        <v>297</v>
      </c>
      <c r="K5" s="288"/>
      <c r="L5" s="246" t="s">
        <v>183</v>
      </c>
      <c r="M5" s="272" t="s">
        <v>683</v>
      </c>
      <c r="N5" s="249" t="s">
        <v>684</v>
      </c>
      <c r="O5" s="246" t="s">
        <v>59</v>
      </c>
    </row>
    <row r="6" spans="1:15" ht="33" customHeight="1" thickBot="1" x14ac:dyDescent="0.3">
      <c r="A6" s="259"/>
      <c r="B6" s="259"/>
      <c r="C6" s="259"/>
      <c r="D6" s="99" t="s">
        <v>697</v>
      </c>
      <c r="E6" s="99" t="s">
        <v>682</v>
      </c>
      <c r="F6" s="259"/>
      <c r="G6" s="259"/>
      <c r="H6" s="259"/>
      <c r="I6" s="259"/>
      <c r="J6" s="218" t="s">
        <v>7</v>
      </c>
      <c r="K6" s="218" t="s">
        <v>0</v>
      </c>
      <c r="L6" s="259"/>
      <c r="M6" s="273"/>
      <c r="N6" s="274"/>
      <c r="O6" s="259"/>
    </row>
    <row r="7" spans="1:15" ht="44.25" customHeight="1" x14ac:dyDescent="0.25">
      <c r="A7" s="194">
        <v>1</v>
      </c>
      <c r="B7" s="103" t="s">
        <v>213</v>
      </c>
      <c r="C7" s="76" t="s">
        <v>231</v>
      </c>
      <c r="D7" s="103">
        <v>476</v>
      </c>
      <c r="E7" s="236">
        <v>41698</v>
      </c>
      <c r="F7" s="194" t="s">
        <v>98</v>
      </c>
      <c r="G7" s="91">
        <v>388.34</v>
      </c>
      <c r="H7" s="236">
        <v>42227</v>
      </c>
      <c r="I7" s="236">
        <v>42592</v>
      </c>
      <c r="J7" s="214" t="s">
        <v>8</v>
      </c>
      <c r="K7" s="90">
        <v>1</v>
      </c>
      <c r="L7" s="91">
        <f>34.86+38.67941+33.02263+82.48145+60.68248+56.22018+33.63432</f>
        <v>339.58046999999999</v>
      </c>
      <c r="M7" s="234" t="s">
        <v>691</v>
      </c>
      <c r="N7" s="97" t="s">
        <v>692</v>
      </c>
      <c r="O7" s="152" t="s">
        <v>330</v>
      </c>
    </row>
    <row r="8" spans="1:15" ht="39" customHeight="1" x14ac:dyDescent="0.25">
      <c r="A8" s="233">
        <v>2</v>
      </c>
      <c r="B8" s="233" t="s">
        <v>222</v>
      </c>
      <c r="C8" s="41" t="s">
        <v>715</v>
      </c>
      <c r="D8" s="31">
        <v>476</v>
      </c>
      <c r="E8" s="236">
        <v>41698</v>
      </c>
      <c r="F8" s="233" t="s">
        <v>105</v>
      </c>
      <c r="G8" s="235">
        <v>345.2</v>
      </c>
      <c r="H8" s="236">
        <v>42244</v>
      </c>
      <c r="I8" s="236">
        <v>42609</v>
      </c>
      <c r="J8" s="209" t="s">
        <v>8</v>
      </c>
      <c r="K8" s="18">
        <v>1</v>
      </c>
      <c r="L8" s="235">
        <v>279.14999999999998</v>
      </c>
      <c r="M8" s="82" t="s">
        <v>693</v>
      </c>
      <c r="N8" s="239" t="s">
        <v>690</v>
      </c>
      <c r="O8" s="209"/>
    </row>
    <row r="9" spans="1:15" ht="43.5" customHeight="1" x14ac:dyDescent="0.25">
      <c r="A9" s="233">
        <v>3</v>
      </c>
      <c r="B9" s="233" t="s">
        <v>204</v>
      </c>
      <c r="C9" s="12" t="s">
        <v>227</v>
      </c>
      <c r="D9" s="233">
        <v>543.23</v>
      </c>
      <c r="E9" s="236">
        <v>42041</v>
      </c>
      <c r="F9" s="233" t="s">
        <v>117</v>
      </c>
      <c r="G9" s="235">
        <v>439.04</v>
      </c>
      <c r="H9" s="236">
        <v>42353</v>
      </c>
      <c r="I9" s="236">
        <v>42718</v>
      </c>
      <c r="J9" s="209" t="s">
        <v>8</v>
      </c>
      <c r="K9" s="18">
        <v>1</v>
      </c>
      <c r="L9" s="235">
        <v>493.04</v>
      </c>
      <c r="M9" s="24" t="s">
        <v>689</v>
      </c>
      <c r="N9" s="239" t="s">
        <v>690</v>
      </c>
      <c r="O9" s="209" t="s">
        <v>330</v>
      </c>
    </row>
    <row r="10" spans="1:15" ht="31.5" customHeight="1" x14ac:dyDescent="0.25">
      <c r="A10" s="233">
        <v>4</v>
      </c>
      <c r="B10" s="31" t="s">
        <v>166</v>
      </c>
      <c r="C10" s="41" t="s">
        <v>228</v>
      </c>
      <c r="D10" s="31">
        <v>577.11788000000001</v>
      </c>
      <c r="E10" s="31">
        <v>0</v>
      </c>
      <c r="F10" s="233" t="s">
        <v>118</v>
      </c>
      <c r="G10" s="235">
        <v>318.86</v>
      </c>
      <c r="H10" s="236">
        <v>42256</v>
      </c>
      <c r="I10" s="236">
        <v>42591</v>
      </c>
      <c r="J10" s="209" t="s">
        <v>8</v>
      </c>
      <c r="K10" s="153">
        <v>1</v>
      </c>
      <c r="L10" s="68">
        <f>69.85238+18.277+34.94592+66.67011+70.53065+33.99598</f>
        <v>294.27203999999995</v>
      </c>
      <c r="M10" s="82" t="s">
        <v>698</v>
      </c>
      <c r="N10" s="82" t="s">
        <v>692</v>
      </c>
      <c r="O10" s="209" t="s">
        <v>330</v>
      </c>
    </row>
    <row r="11" spans="1:15" ht="38.25" customHeight="1" x14ac:dyDescent="0.25">
      <c r="A11" s="233">
        <v>5</v>
      </c>
      <c r="B11" s="233" t="s">
        <v>230</v>
      </c>
      <c r="C11" s="12" t="s">
        <v>229</v>
      </c>
      <c r="D11" s="31">
        <v>577.11788000000001</v>
      </c>
      <c r="E11" s="236">
        <v>42094</v>
      </c>
      <c r="F11" s="239" t="s">
        <v>303</v>
      </c>
      <c r="G11" s="235">
        <v>502.54757999999998</v>
      </c>
      <c r="H11" s="236">
        <v>42619</v>
      </c>
      <c r="I11" s="236">
        <v>42983</v>
      </c>
      <c r="J11" s="209" t="s">
        <v>8</v>
      </c>
      <c r="K11" s="18">
        <v>1</v>
      </c>
      <c r="L11" s="68">
        <v>473.83</v>
      </c>
      <c r="M11" s="239" t="s">
        <v>691</v>
      </c>
      <c r="N11" s="82" t="s">
        <v>692</v>
      </c>
      <c r="O11" s="209" t="s">
        <v>330</v>
      </c>
    </row>
    <row r="12" spans="1:15" ht="45" x14ac:dyDescent="0.25">
      <c r="A12" s="233">
        <v>6</v>
      </c>
      <c r="B12" s="233" t="s">
        <v>204</v>
      </c>
      <c r="C12" s="12" t="s">
        <v>232</v>
      </c>
      <c r="D12" s="31">
        <v>577.11788000000001</v>
      </c>
      <c r="E12" s="236">
        <v>42206</v>
      </c>
      <c r="F12" s="239" t="s">
        <v>306</v>
      </c>
      <c r="G12" s="235">
        <v>413.18955</v>
      </c>
      <c r="H12" s="236">
        <v>42537</v>
      </c>
      <c r="I12" s="236">
        <v>42901</v>
      </c>
      <c r="J12" s="209" t="s">
        <v>8</v>
      </c>
      <c r="K12" s="18">
        <v>1</v>
      </c>
      <c r="L12" s="235">
        <v>424.11</v>
      </c>
      <c r="M12" s="24" t="s">
        <v>689</v>
      </c>
      <c r="N12" s="239" t="s">
        <v>690</v>
      </c>
      <c r="O12" s="209" t="s">
        <v>330</v>
      </c>
    </row>
    <row r="13" spans="1:15" ht="45" x14ac:dyDescent="0.25">
      <c r="A13" s="233">
        <v>7</v>
      </c>
      <c r="B13" s="233" t="s">
        <v>212</v>
      </c>
      <c r="C13" s="12" t="s">
        <v>219</v>
      </c>
      <c r="D13" s="31">
        <v>577.11788000000001</v>
      </c>
      <c r="E13" s="236">
        <v>41967</v>
      </c>
      <c r="F13" s="239" t="s">
        <v>309</v>
      </c>
      <c r="G13" s="235">
        <v>345.21134000000001</v>
      </c>
      <c r="H13" s="236">
        <v>42529</v>
      </c>
      <c r="I13" s="236">
        <v>42893</v>
      </c>
      <c r="J13" s="209" t="s">
        <v>8</v>
      </c>
      <c r="K13" s="18">
        <v>1</v>
      </c>
      <c r="L13" s="68">
        <v>332.89</v>
      </c>
      <c r="M13" s="82" t="s">
        <v>693</v>
      </c>
      <c r="N13" s="239" t="s">
        <v>690</v>
      </c>
      <c r="O13" s="209" t="s">
        <v>330</v>
      </c>
    </row>
    <row r="14" spans="1:15" ht="45" customHeight="1" x14ac:dyDescent="0.25">
      <c r="A14" s="233">
        <v>8</v>
      </c>
      <c r="B14" s="233" t="s">
        <v>218</v>
      </c>
      <c r="C14" s="41" t="s">
        <v>217</v>
      </c>
      <c r="D14" s="31">
        <v>577.11788000000001</v>
      </c>
      <c r="E14" s="236">
        <v>41967</v>
      </c>
      <c r="F14" s="233" t="s">
        <v>233</v>
      </c>
      <c r="G14" s="235">
        <v>417.22854000000001</v>
      </c>
      <c r="H14" s="236">
        <v>42557</v>
      </c>
      <c r="I14" s="236">
        <v>42921</v>
      </c>
      <c r="J14" s="209" t="s">
        <v>8</v>
      </c>
      <c r="K14" s="18">
        <v>1</v>
      </c>
      <c r="L14" s="68">
        <v>407.39</v>
      </c>
      <c r="M14" s="239" t="s">
        <v>691</v>
      </c>
      <c r="N14" s="82" t="s">
        <v>692</v>
      </c>
      <c r="O14" s="209" t="s">
        <v>330</v>
      </c>
    </row>
    <row r="15" spans="1:15" ht="48" customHeight="1" x14ac:dyDescent="0.25">
      <c r="A15" s="233">
        <v>9</v>
      </c>
      <c r="B15" s="233" t="s">
        <v>220</v>
      </c>
      <c r="C15" s="41" t="s">
        <v>320</v>
      </c>
      <c r="D15" s="31">
        <v>577.11788000000001</v>
      </c>
      <c r="E15" s="236">
        <v>41967</v>
      </c>
      <c r="F15" s="239" t="s">
        <v>310</v>
      </c>
      <c r="G15" s="235">
        <v>368.02330999999998</v>
      </c>
      <c r="H15" s="236">
        <v>42571</v>
      </c>
      <c r="I15" s="236">
        <v>42935</v>
      </c>
      <c r="J15" s="209" t="s">
        <v>8</v>
      </c>
      <c r="K15" s="153">
        <v>1</v>
      </c>
      <c r="L15" s="68">
        <v>407.92635000000001</v>
      </c>
      <c r="M15" s="82" t="s">
        <v>693</v>
      </c>
      <c r="N15" s="239" t="s">
        <v>690</v>
      </c>
      <c r="O15" s="209" t="s">
        <v>330</v>
      </c>
    </row>
    <row r="16" spans="1:15" ht="46.5" customHeight="1" x14ac:dyDescent="0.25">
      <c r="A16" s="233">
        <v>10</v>
      </c>
      <c r="B16" s="233" t="s">
        <v>215</v>
      </c>
      <c r="C16" s="41" t="s">
        <v>410</v>
      </c>
      <c r="D16" s="233">
        <v>543.23</v>
      </c>
      <c r="E16" s="236">
        <v>41967</v>
      </c>
      <c r="F16" s="239" t="s">
        <v>311</v>
      </c>
      <c r="G16" s="235">
        <v>389.10257999999999</v>
      </c>
      <c r="H16" s="236" t="s">
        <v>1</v>
      </c>
      <c r="I16" s="236" t="s">
        <v>1</v>
      </c>
      <c r="J16" s="239" t="s">
        <v>184</v>
      </c>
      <c r="K16" s="54" t="s">
        <v>1</v>
      </c>
      <c r="L16" s="93">
        <v>0</v>
      </c>
      <c r="M16" s="82" t="s">
        <v>1135</v>
      </c>
      <c r="N16" s="82" t="s">
        <v>1136</v>
      </c>
      <c r="O16" s="209" t="s">
        <v>9</v>
      </c>
    </row>
    <row r="17" spans="1:15" ht="47.25" customHeight="1" x14ac:dyDescent="0.25">
      <c r="A17" s="233">
        <v>11</v>
      </c>
      <c r="B17" s="233" t="s">
        <v>211</v>
      </c>
      <c r="C17" s="12" t="s">
        <v>182</v>
      </c>
      <c r="D17" s="31">
        <v>577.11788000000001</v>
      </c>
      <c r="E17" s="236">
        <v>42221</v>
      </c>
      <c r="F17" s="239" t="s">
        <v>349</v>
      </c>
      <c r="G17" s="235">
        <v>491.54836</v>
      </c>
      <c r="H17" s="236">
        <v>43104</v>
      </c>
      <c r="I17" s="236">
        <v>43468</v>
      </c>
      <c r="J17" s="209" t="s">
        <v>8</v>
      </c>
      <c r="K17" s="153">
        <v>1</v>
      </c>
      <c r="L17" s="58">
        <v>458</v>
      </c>
      <c r="M17" s="82" t="s">
        <v>698</v>
      </c>
      <c r="N17" s="82" t="s">
        <v>692</v>
      </c>
      <c r="O17" s="209" t="s">
        <v>330</v>
      </c>
    </row>
    <row r="18" spans="1:15" ht="50.25" customHeight="1" x14ac:dyDescent="0.25">
      <c r="A18" s="233">
        <v>12</v>
      </c>
      <c r="B18" s="233" t="s">
        <v>221</v>
      </c>
      <c r="C18" s="41" t="s">
        <v>180</v>
      </c>
      <c r="D18" s="31">
        <v>577.11788000000001</v>
      </c>
      <c r="E18" s="236">
        <v>42221</v>
      </c>
      <c r="F18" s="239" t="s">
        <v>117</v>
      </c>
      <c r="G18" s="235">
        <v>439.29710999999998</v>
      </c>
      <c r="H18" s="236">
        <v>42619</v>
      </c>
      <c r="I18" s="236">
        <v>42983</v>
      </c>
      <c r="J18" s="209" t="s">
        <v>8</v>
      </c>
      <c r="K18" s="18">
        <v>1</v>
      </c>
      <c r="L18" s="68">
        <v>373.12</v>
      </c>
      <c r="M18" s="82" t="s">
        <v>693</v>
      </c>
      <c r="N18" s="239" t="s">
        <v>690</v>
      </c>
      <c r="O18" s="1"/>
    </row>
    <row r="19" spans="1:15" ht="66.75" customHeight="1" x14ac:dyDescent="0.25">
      <c r="A19" s="233">
        <v>13</v>
      </c>
      <c r="B19" s="233" t="s">
        <v>226</v>
      </c>
      <c r="C19" s="41" t="s">
        <v>181</v>
      </c>
      <c r="D19" s="31">
        <v>577.11788000000001</v>
      </c>
      <c r="E19" s="236">
        <v>42221</v>
      </c>
      <c r="F19" s="239" t="s">
        <v>538</v>
      </c>
      <c r="G19" s="235">
        <v>480.19922000000003</v>
      </c>
      <c r="H19" s="236">
        <v>42800</v>
      </c>
      <c r="I19" s="236">
        <v>43164</v>
      </c>
      <c r="J19" s="209" t="s">
        <v>8</v>
      </c>
      <c r="K19" s="18">
        <v>1</v>
      </c>
      <c r="L19" s="68">
        <v>227.87</v>
      </c>
      <c r="M19" s="24" t="s">
        <v>1043</v>
      </c>
      <c r="N19" s="82" t="s">
        <v>692</v>
      </c>
      <c r="O19" s="209"/>
    </row>
    <row r="20" spans="1:15" ht="45" x14ac:dyDescent="0.25">
      <c r="A20" s="233">
        <v>14</v>
      </c>
      <c r="B20" s="233" t="s">
        <v>223</v>
      </c>
      <c r="C20" s="12" t="s">
        <v>224</v>
      </c>
      <c r="D20" s="31">
        <v>577.11788000000001</v>
      </c>
      <c r="E20" s="236">
        <v>42171</v>
      </c>
      <c r="F20" s="239" t="s">
        <v>994</v>
      </c>
      <c r="G20" s="235">
        <v>490.91557999999998</v>
      </c>
      <c r="H20" s="236">
        <v>43532</v>
      </c>
      <c r="I20" s="236">
        <v>43897</v>
      </c>
      <c r="J20" s="239" t="s">
        <v>480</v>
      </c>
      <c r="K20" s="17">
        <v>0.16</v>
      </c>
      <c r="L20" s="93">
        <v>0</v>
      </c>
      <c r="M20" s="82" t="s">
        <v>693</v>
      </c>
      <c r="N20" s="239" t="s">
        <v>690</v>
      </c>
      <c r="O20" s="209"/>
    </row>
    <row r="21" spans="1:15" ht="45" x14ac:dyDescent="0.25">
      <c r="A21" s="233">
        <v>15</v>
      </c>
      <c r="B21" s="233" t="s">
        <v>120</v>
      </c>
      <c r="C21" s="12" t="s">
        <v>225</v>
      </c>
      <c r="D21" s="31">
        <v>577.11788000000001</v>
      </c>
      <c r="E21" s="236">
        <v>42171</v>
      </c>
      <c r="F21" s="239" t="s">
        <v>812</v>
      </c>
      <c r="G21" s="235">
        <v>462.57844</v>
      </c>
      <c r="H21" s="236">
        <v>43526</v>
      </c>
      <c r="I21" s="236">
        <v>43891</v>
      </c>
      <c r="J21" s="239" t="s">
        <v>1160</v>
      </c>
      <c r="K21" s="17">
        <v>0.2</v>
      </c>
      <c r="L21" s="93">
        <v>0</v>
      </c>
      <c r="M21" s="82" t="s">
        <v>693</v>
      </c>
      <c r="N21" s="239" t="s">
        <v>690</v>
      </c>
      <c r="O21" s="209"/>
    </row>
    <row r="22" spans="1:15" s="39" customFormat="1" ht="30" customHeight="1" x14ac:dyDescent="0.25">
      <c r="A22" s="95"/>
      <c r="B22" s="285" t="s">
        <v>138</v>
      </c>
      <c r="C22" s="286"/>
      <c r="D22" s="46">
        <f>SUM(D7:D21)</f>
        <v>8386.7566799999986</v>
      </c>
      <c r="E22" s="58"/>
      <c r="F22" s="95"/>
      <c r="G22" s="25">
        <f>SUM(G7:G21)</f>
        <v>6291.28161</v>
      </c>
      <c r="H22" s="95"/>
      <c r="I22" s="95"/>
      <c r="J22" s="95"/>
      <c r="K22" s="95"/>
      <c r="L22" s="59">
        <f>SUM(L7:L20)</f>
        <v>4511.17886</v>
      </c>
      <c r="M22" s="59"/>
      <c r="N22" s="59"/>
      <c r="O22" s="95"/>
    </row>
    <row r="28" spans="1:15" ht="19.5" customHeight="1" x14ac:dyDescent="0.25"/>
  </sheetData>
  <mergeCells count="22">
    <mergeCell ref="L5:L6"/>
    <mergeCell ref="M5:M6"/>
    <mergeCell ref="N5:N6"/>
    <mergeCell ref="B22:C22"/>
    <mergeCell ref="H5:H6"/>
    <mergeCell ref="I5:I6"/>
    <mergeCell ref="J5:K5"/>
    <mergeCell ref="O5:O6"/>
    <mergeCell ref="D5:E5"/>
    <mergeCell ref="B5:B6"/>
    <mergeCell ref="A5:A6"/>
    <mergeCell ref="C5:C6"/>
    <mergeCell ref="F5:F6"/>
    <mergeCell ref="G5:G6"/>
    <mergeCell ref="A1:O1"/>
    <mergeCell ref="E2:F2"/>
    <mergeCell ref="K2:L2"/>
    <mergeCell ref="M2:O2"/>
    <mergeCell ref="E3:F3"/>
    <mergeCell ref="K3:L3"/>
    <mergeCell ref="M3:O3"/>
    <mergeCell ref="A4:O4"/>
  </mergeCells>
  <pageMargins left="0.47244094488188998" right="0.27559055118110198" top="0.28999999999999998" bottom="0.16" header="0.11" footer="0.16"/>
  <pageSetup paperSize="9" scale="62" fitToHeight="5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FFFF00"/>
    <pageSetUpPr fitToPage="1"/>
  </sheetPr>
  <dimension ref="A1:O32"/>
  <sheetViews>
    <sheetView view="pageBreakPreview" topLeftCell="D28" zoomScaleSheetLayoutView="100" workbookViewId="0">
      <selection activeCell="P28" sqref="P1:P1048576"/>
    </sheetView>
  </sheetViews>
  <sheetFormatPr defaultColWidth="9.140625" defaultRowHeight="15" x14ac:dyDescent="0.25"/>
  <cols>
    <col min="1" max="1" width="4" style="88" customWidth="1"/>
    <col min="2" max="2" width="11.140625" style="84" customWidth="1"/>
    <col min="3" max="3" width="23.140625" style="7" customWidth="1"/>
    <col min="4" max="4" width="13.42578125" style="7" customWidth="1"/>
    <col min="5" max="5" width="10.85546875" style="7" customWidth="1"/>
    <col min="6" max="6" width="17.140625" style="7" customWidth="1"/>
    <col min="7" max="7" width="14" style="7" customWidth="1"/>
    <col min="8" max="8" width="11.7109375" style="7" customWidth="1"/>
    <col min="9" max="9" width="15.140625" style="7" customWidth="1"/>
    <col min="10" max="10" width="13.140625" style="7" customWidth="1"/>
    <col min="11" max="11" width="6.140625" style="7" customWidth="1"/>
    <col min="12" max="12" width="12.5703125" style="7" customWidth="1"/>
    <col min="13" max="13" width="10.42578125" style="7" customWidth="1"/>
    <col min="14" max="14" width="11.7109375" style="7" customWidth="1"/>
    <col min="15" max="15" width="13.7109375" style="7" customWidth="1"/>
    <col min="16" max="16384" width="9.140625" style="7"/>
  </cols>
  <sheetData>
    <row r="1" spans="1:15" ht="26.25" x14ac:dyDescent="0.4">
      <c r="A1" s="289" t="s">
        <v>167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ht="43.5" customHeight="1" x14ac:dyDescent="0.25">
      <c r="A2" s="221" t="s">
        <v>2</v>
      </c>
      <c r="B2" s="295" t="s">
        <v>731</v>
      </c>
      <c r="C2" s="295"/>
      <c r="D2" s="221" t="s">
        <v>754</v>
      </c>
      <c r="E2" s="221" t="s">
        <v>755</v>
      </c>
      <c r="F2" s="221" t="s">
        <v>734</v>
      </c>
      <c r="G2" s="221" t="s">
        <v>735</v>
      </c>
      <c r="H2" s="221" t="s">
        <v>736</v>
      </c>
      <c r="I2" s="295" t="s">
        <v>737</v>
      </c>
      <c r="J2" s="295"/>
      <c r="K2" s="295" t="s">
        <v>738</v>
      </c>
      <c r="L2" s="295"/>
      <c r="M2" s="295"/>
      <c r="N2" s="295" t="s">
        <v>59</v>
      </c>
      <c r="O2" s="295"/>
    </row>
    <row r="3" spans="1:15" ht="47.25" customHeight="1" x14ac:dyDescent="0.25">
      <c r="A3" s="222">
        <v>1</v>
      </c>
      <c r="B3" s="295" t="s">
        <v>756</v>
      </c>
      <c r="C3" s="295"/>
      <c r="D3" s="115" t="s">
        <v>757</v>
      </c>
      <c r="E3" s="116">
        <v>0</v>
      </c>
      <c r="F3" s="116">
        <f>L32</f>
        <v>3019.2420900000006</v>
      </c>
      <c r="G3" s="222">
        <v>25</v>
      </c>
      <c r="H3" s="222">
        <v>9</v>
      </c>
      <c r="I3" s="296">
        <v>5</v>
      </c>
      <c r="J3" s="296"/>
      <c r="K3" s="296">
        <v>8</v>
      </c>
      <c r="L3" s="296"/>
      <c r="M3" s="296"/>
      <c r="N3" s="295" t="s">
        <v>1141</v>
      </c>
      <c r="O3" s="295"/>
    </row>
    <row r="4" spans="1:15" s="5" customFormat="1" ht="30.75" customHeight="1" thickBot="1" x14ac:dyDescent="0.3">
      <c r="A4" s="276" t="s">
        <v>739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ht="57" customHeight="1" x14ac:dyDescent="0.25">
      <c r="A5" s="293" t="s">
        <v>2</v>
      </c>
      <c r="B5" s="291" t="s">
        <v>216</v>
      </c>
      <c r="C5" s="293" t="s">
        <v>3</v>
      </c>
      <c r="D5" s="243" t="s">
        <v>696</v>
      </c>
      <c r="E5" s="244"/>
      <c r="F5" s="293" t="s">
        <v>79</v>
      </c>
      <c r="G5" s="223" t="s">
        <v>319</v>
      </c>
      <c r="H5" s="293" t="s">
        <v>4</v>
      </c>
      <c r="I5" s="293" t="s">
        <v>5</v>
      </c>
      <c r="J5" s="290" t="s">
        <v>86</v>
      </c>
      <c r="K5" s="290"/>
      <c r="L5" s="223" t="s">
        <v>6</v>
      </c>
      <c r="M5" s="292" t="s">
        <v>683</v>
      </c>
      <c r="N5" s="258" t="s">
        <v>684</v>
      </c>
      <c r="O5" s="293" t="s">
        <v>59</v>
      </c>
    </row>
    <row r="6" spans="1:15" ht="15" customHeight="1" thickBot="1" x14ac:dyDescent="0.3">
      <c r="A6" s="294"/>
      <c r="B6" s="259"/>
      <c r="C6" s="294"/>
      <c r="D6" s="99" t="s">
        <v>697</v>
      </c>
      <c r="E6" s="99" t="s">
        <v>682</v>
      </c>
      <c r="F6" s="294"/>
      <c r="G6" s="105" t="s">
        <v>333</v>
      </c>
      <c r="H6" s="294"/>
      <c r="I6" s="294"/>
      <c r="J6" s="105" t="s">
        <v>7</v>
      </c>
      <c r="K6" s="105" t="s">
        <v>0</v>
      </c>
      <c r="L6" s="105" t="s">
        <v>333</v>
      </c>
      <c r="M6" s="273"/>
      <c r="N6" s="274"/>
      <c r="O6" s="294"/>
    </row>
    <row r="7" spans="1:15" ht="45" x14ac:dyDescent="0.25">
      <c r="A7" s="154">
        <v>1</v>
      </c>
      <c r="B7" s="226" t="s">
        <v>422</v>
      </c>
      <c r="C7" s="102" t="s">
        <v>276</v>
      </c>
      <c r="D7" s="226">
        <v>471.05</v>
      </c>
      <c r="E7" s="236">
        <v>42107</v>
      </c>
      <c r="F7" s="149" t="s">
        <v>336</v>
      </c>
      <c r="G7" s="230">
        <v>385.56403999999998</v>
      </c>
      <c r="H7" s="236">
        <v>42488</v>
      </c>
      <c r="I7" s="236">
        <v>42852</v>
      </c>
      <c r="J7" s="223" t="s">
        <v>8</v>
      </c>
      <c r="K7" s="104">
        <v>1</v>
      </c>
      <c r="L7" s="227">
        <v>273.54000000000002</v>
      </c>
      <c r="M7" s="97" t="s">
        <v>1138</v>
      </c>
      <c r="N7" s="234" t="s">
        <v>1136</v>
      </c>
      <c r="O7" s="223"/>
    </row>
    <row r="8" spans="1:15" ht="45" x14ac:dyDescent="0.25">
      <c r="A8" s="237">
        <v>2</v>
      </c>
      <c r="B8" s="238" t="s">
        <v>422</v>
      </c>
      <c r="C8" s="6" t="s">
        <v>273</v>
      </c>
      <c r="D8" s="238">
        <v>471.05</v>
      </c>
      <c r="E8" s="236">
        <v>42107</v>
      </c>
      <c r="F8" s="89" t="s">
        <v>336</v>
      </c>
      <c r="G8" s="232">
        <v>386.24788999999998</v>
      </c>
      <c r="H8" s="236">
        <v>42488</v>
      </c>
      <c r="I8" s="236">
        <v>42852</v>
      </c>
      <c r="J8" s="238" t="s">
        <v>72</v>
      </c>
      <c r="K8" s="3"/>
      <c r="L8" s="44">
        <v>0</v>
      </c>
      <c r="M8" s="97" t="s">
        <v>1138</v>
      </c>
      <c r="N8" s="234" t="s">
        <v>1136</v>
      </c>
      <c r="O8" s="221" t="s">
        <v>617</v>
      </c>
    </row>
    <row r="9" spans="1:15" ht="45" x14ac:dyDescent="0.25">
      <c r="A9" s="154">
        <v>3</v>
      </c>
      <c r="B9" s="238" t="s">
        <v>422</v>
      </c>
      <c r="C9" s="6" t="s">
        <v>274</v>
      </c>
      <c r="D9" s="238">
        <v>471.05</v>
      </c>
      <c r="E9" s="236">
        <v>42107</v>
      </c>
      <c r="F9" s="89" t="s">
        <v>336</v>
      </c>
      <c r="G9" s="232">
        <v>381.55058000000002</v>
      </c>
      <c r="H9" s="236">
        <v>42488</v>
      </c>
      <c r="I9" s="236">
        <v>42852</v>
      </c>
      <c r="J9" s="221" t="s">
        <v>8</v>
      </c>
      <c r="K9" s="70">
        <v>1</v>
      </c>
      <c r="L9" s="44">
        <v>266.56</v>
      </c>
      <c r="M9" s="97" t="s">
        <v>1138</v>
      </c>
      <c r="N9" s="234" t="s">
        <v>1136</v>
      </c>
      <c r="O9" s="223" t="s">
        <v>330</v>
      </c>
    </row>
    <row r="10" spans="1:15" ht="36.75" customHeight="1" x14ac:dyDescent="0.25">
      <c r="A10" s="237">
        <v>4</v>
      </c>
      <c r="B10" s="238" t="s">
        <v>422</v>
      </c>
      <c r="C10" s="6" t="s">
        <v>275</v>
      </c>
      <c r="D10" s="238">
        <v>471.05</v>
      </c>
      <c r="E10" s="236">
        <v>42107</v>
      </c>
      <c r="F10" s="89" t="s">
        <v>336</v>
      </c>
      <c r="G10" s="232">
        <v>384.9058</v>
      </c>
      <c r="H10" s="236">
        <v>42488</v>
      </c>
      <c r="I10" s="236">
        <v>42852</v>
      </c>
      <c r="J10" s="221" t="s">
        <v>8</v>
      </c>
      <c r="K10" s="70">
        <v>1</v>
      </c>
      <c r="L10" s="44">
        <v>193.43</v>
      </c>
      <c r="M10" s="97" t="s">
        <v>1138</v>
      </c>
      <c r="N10" s="234" t="s">
        <v>1136</v>
      </c>
      <c r="O10" s="221" t="s">
        <v>330</v>
      </c>
    </row>
    <row r="11" spans="1:15" ht="36.75" customHeight="1" x14ac:dyDescent="0.25">
      <c r="A11" s="154">
        <v>5</v>
      </c>
      <c r="B11" s="238" t="s">
        <v>616</v>
      </c>
      <c r="C11" s="6" t="s">
        <v>286</v>
      </c>
      <c r="D11" s="238">
        <v>471.05</v>
      </c>
      <c r="E11" s="236">
        <v>42107</v>
      </c>
      <c r="F11" s="89" t="s">
        <v>335</v>
      </c>
      <c r="G11" s="232">
        <v>389.75006999999999</v>
      </c>
      <c r="H11" s="236">
        <v>42488</v>
      </c>
      <c r="I11" s="236">
        <v>42852</v>
      </c>
      <c r="J11" s="221" t="s">
        <v>8</v>
      </c>
      <c r="K11" s="70">
        <v>1</v>
      </c>
      <c r="L11" s="44">
        <v>384</v>
      </c>
      <c r="M11" s="82" t="s">
        <v>693</v>
      </c>
      <c r="N11" s="239" t="s">
        <v>690</v>
      </c>
      <c r="O11" s="221"/>
    </row>
    <row r="12" spans="1:15" ht="30.75" customHeight="1" x14ac:dyDescent="0.25">
      <c r="A12" s="237">
        <v>6</v>
      </c>
      <c r="B12" s="238" t="s">
        <v>441</v>
      </c>
      <c r="C12" s="6" t="s">
        <v>290</v>
      </c>
      <c r="D12" s="238">
        <v>471.05</v>
      </c>
      <c r="E12" s="236">
        <v>42107</v>
      </c>
      <c r="F12" s="89" t="s">
        <v>308</v>
      </c>
      <c r="G12" s="232">
        <v>387.16905000000003</v>
      </c>
      <c r="H12" s="236">
        <v>42489</v>
      </c>
      <c r="I12" s="236">
        <v>42853</v>
      </c>
      <c r="J12" s="221" t="s">
        <v>8</v>
      </c>
      <c r="K12" s="70">
        <v>1</v>
      </c>
      <c r="L12" s="44">
        <f>80.37262+67.71285+83.96088+80.04188</f>
        <v>312.08823000000001</v>
      </c>
      <c r="M12" s="82" t="s">
        <v>693</v>
      </c>
      <c r="N12" s="239" t="s">
        <v>690</v>
      </c>
      <c r="O12" s="221" t="s">
        <v>330</v>
      </c>
    </row>
    <row r="13" spans="1:15" ht="60" x14ac:dyDescent="0.25">
      <c r="A13" s="154">
        <v>7</v>
      </c>
      <c r="B13" s="238" t="s">
        <v>210</v>
      </c>
      <c r="C13" s="6" t="s">
        <v>283</v>
      </c>
      <c r="D13" s="238">
        <v>471.05</v>
      </c>
      <c r="E13" s="236">
        <v>42107</v>
      </c>
      <c r="F13" s="89" t="s">
        <v>236</v>
      </c>
      <c r="G13" s="232">
        <v>368.77399000000003</v>
      </c>
      <c r="H13" s="236">
        <v>42488</v>
      </c>
      <c r="I13" s="236">
        <v>42852</v>
      </c>
      <c r="J13" s="221" t="s">
        <v>8</v>
      </c>
      <c r="K13" s="70">
        <v>1</v>
      </c>
      <c r="L13" s="44">
        <v>360</v>
      </c>
      <c r="M13" s="82" t="s">
        <v>716</v>
      </c>
      <c r="N13" s="239" t="s">
        <v>690</v>
      </c>
      <c r="O13" s="221" t="s">
        <v>330</v>
      </c>
    </row>
    <row r="14" spans="1:15" ht="30" x14ac:dyDescent="0.25">
      <c r="A14" s="237">
        <v>8</v>
      </c>
      <c r="B14" s="238" t="s">
        <v>616</v>
      </c>
      <c r="C14" s="6" t="s">
        <v>288</v>
      </c>
      <c r="D14" s="238">
        <v>471.05</v>
      </c>
      <c r="E14" s="236">
        <v>42107</v>
      </c>
      <c r="F14" s="89" t="s">
        <v>334</v>
      </c>
      <c r="G14" s="232">
        <v>369.65589</v>
      </c>
      <c r="H14" s="236">
        <v>42557</v>
      </c>
      <c r="I14" s="236">
        <v>42921</v>
      </c>
      <c r="J14" s="221" t="s">
        <v>8</v>
      </c>
      <c r="K14" s="70">
        <v>1</v>
      </c>
      <c r="L14" s="44">
        <v>174.41</v>
      </c>
      <c r="M14" s="82" t="s">
        <v>693</v>
      </c>
      <c r="N14" s="239" t="s">
        <v>690</v>
      </c>
      <c r="O14" s="221" t="s">
        <v>330</v>
      </c>
    </row>
    <row r="15" spans="1:15" ht="30" x14ac:dyDescent="0.25">
      <c r="A15" s="154">
        <v>9</v>
      </c>
      <c r="B15" s="238" t="s">
        <v>441</v>
      </c>
      <c r="C15" s="6" t="s">
        <v>292</v>
      </c>
      <c r="D15" s="238">
        <v>471.05</v>
      </c>
      <c r="E15" s="236">
        <v>42107</v>
      </c>
      <c r="F15" s="89" t="s">
        <v>307</v>
      </c>
      <c r="G15" s="232">
        <v>389.91654</v>
      </c>
      <c r="H15" s="236">
        <v>42529</v>
      </c>
      <c r="I15" s="236">
        <v>42893</v>
      </c>
      <c r="J15" s="221" t="s">
        <v>8</v>
      </c>
      <c r="K15" s="70">
        <v>1</v>
      </c>
      <c r="L15" s="232">
        <v>389.91654</v>
      </c>
      <c r="M15" s="82" t="s">
        <v>693</v>
      </c>
      <c r="N15" s="239" t="s">
        <v>690</v>
      </c>
      <c r="O15" s="221" t="s">
        <v>330</v>
      </c>
    </row>
    <row r="16" spans="1:15" ht="30" x14ac:dyDescent="0.25">
      <c r="A16" s="237">
        <v>10</v>
      </c>
      <c r="B16" s="238" t="s">
        <v>441</v>
      </c>
      <c r="C16" s="6" t="s">
        <v>289</v>
      </c>
      <c r="D16" s="238">
        <v>471.05</v>
      </c>
      <c r="E16" s="236">
        <v>42107</v>
      </c>
      <c r="F16" s="89" t="s">
        <v>307</v>
      </c>
      <c r="G16" s="232">
        <v>389.90708999999998</v>
      </c>
      <c r="H16" s="236">
        <v>42529</v>
      </c>
      <c r="I16" s="236">
        <v>42893</v>
      </c>
      <c r="J16" s="221" t="s">
        <v>8</v>
      </c>
      <c r="K16" s="70">
        <v>1</v>
      </c>
      <c r="L16" s="232">
        <v>389.90708999999998</v>
      </c>
      <c r="M16" s="82" t="s">
        <v>693</v>
      </c>
      <c r="N16" s="239" t="s">
        <v>690</v>
      </c>
      <c r="O16" s="221" t="s">
        <v>330</v>
      </c>
    </row>
    <row r="17" spans="1:15" ht="45" x14ac:dyDescent="0.25">
      <c r="A17" s="154">
        <v>11</v>
      </c>
      <c r="B17" s="238" t="s">
        <v>441</v>
      </c>
      <c r="C17" s="6" t="s">
        <v>277</v>
      </c>
      <c r="D17" s="238">
        <v>471.05</v>
      </c>
      <c r="E17" s="236">
        <v>42107</v>
      </c>
      <c r="F17" s="89" t="s">
        <v>237</v>
      </c>
      <c r="G17" s="232">
        <v>367.86255999999997</v>
      </c>
      <c r="H17" s="236">
        <v>42521</v>
      </c>
      <c r="I17" s="236">
        <v>42885</v>
      </c>
      <c r="J17" s="238" t="s">
        <v>502</v>
      </c>
      <c r="K17" s="2">
        <v>0.25</v>
      </c>
      <c r="L17" s="44">
        <v>81.11</v>
      </c>
      <c r="M17" s="82" t="s">
        <v>1138</v>
      </c>
      <c r="N17" s="239" t="s">
        <v>1136</v>
      </c>
      <c r="O17" s="221"/>
    </row>
    <row r="18" spans="1:15" ht="49.5" customHeight="1" x14ac:dyDescent="0.25">
      <c r="A18" s="237">
        <v>12</v>
      </c>
      <c r="B18" s="238" t="s">
        <v>616</v>
      </c>
      <c r="C18" s="6" t="s">
        <v>287</v>
      </c>
      <c r="D18" s="238">
        <v>471.05</v>
      </c>
      <c r="E18" s="236">
        <v>42107</v>
      </c>
      <c r="F18" s="89" t="s">
        <v>315</v>
      </c>
      <c r="G18" s="232">
        <v>379.11336</v>
      </c>
      <c r="H18" s="236">
        <v>43158</v>
      </c>
      <c r="I18" s="236">
        <v>43522</v>
      </c>
      <c r="J18" s="238" t="s">
        <v>331</v>
      </c>
      <c r="K18" s="72">
        <v>0.95</v>
      </c>
      <c r="L18" s="44">
        <v>61.133980000000001</v>
      </c>
      <c r="M18" s="82" t="s">
        <v>1138</v>
      </c>
      <c r="N18" s="239" t="s">
        <v>1136</v>
      </c>
      <c r="O18" s="221"/>
    </row>
    <row r="19" spans="1:15" ht="75" x14ac:dyDescent="0.25">
      <c r="A19" s="154">
        <v>13</v>
      </c>
      <c r="B19" s="238" t="s">
        <v>616</v>
      </c>
      <c r="C19" s="6" t="s">
        <v>535</v>
      </c>
      <c r="D19" s="238">
        <v>471.05</v>
      </c>
      <c r="E19" s="236">
        <v>42107</v>
      </c>
      <c r="F19" s="89" t="s">
        <v>377</v>
      </c>
      <c r="G19" s="232">
        <v>378.29444000000001</v>
      </c>
      <c r="H19" s="236">
        <v>42619</v>
      </c>
      <c r="I19" s="236">
        <v>42983</v>
      </c>
      <c r="J19" s="238" t="s">
        <v>480</v>
      </c>
      <c r="K19" s="2">
        <v>0.2</v>
      </c>
      <c r="L19" s="44">
        <v>63.766249999999999</v>
      </c>
      <c r="M19" s="82" t="s">
        <v>1138</v>
      </c>
      <c r="N19" s="239" t="s">
        <v>1136</v>
      </c>
      <c r="O19" s="221" t="s">
        <v>426</v>
      </c>
    </row>
    <row r="20" spans="1:15" ht="45" x14ac:dyDescent="0.25">
      <c r="A20" s="237">
        <v>14</v>
      </c>
      <c r="B20" s="238" t="s">
        <v>230</v>
      </c>
      <c r="C20" s="6" t="s">
        <v>278</v>
      </c>
      <c r="D20" s="238">
        <v>471.05</v>
      </c>
      <c r="E20" s="236">
        <v>42107</v>
      </c>
      <c r="F20" s="89" t="s">
        <v>492</v>
      </c>
      <c r="G20" s="232">
        <v>352.29680999999999</v>
      </c>
      <c r="H20" s="236">
        <v>42931</v>
      </c>
      <c r="I20" s="236">
        <v>43295</v>
      </c>
      <c r="J20" s="238" t="s">
        <v>43</v>
      </c>
      <c r="K20" s="72">
        <v>0.15</v>
      </c>
      <c r="L20" s="44">
        <v>0</v>
      </c>
      <c r="M20" s="238" t="s">
        <v>717</v>
      </c>
      <c r="N20" s="239" t="s">
        <v>1136</v>
      </c>
      <c r="O20" s="221"/>
    </row>
    <row r="21" spans="1:15" ht="75" x14ac:dyDescent="0.25">
      <c r="A21" s="154">
        <v>15</v>
      </c>
      <c r="B21" s="238" t="s">
        <v>422</v>
      </c>
      <c r="C21" s="6" t="s">
        <v>272</v>
      </c>
      <c r="D21" s="238">
        <v>471.05</v>
      </c>
      <c r="E21" s="236">
        <v>42107</v>
      </c>
      <c r="F21" s="89" t="s">
        <v>428</v>
      </c>
      <c r="G21" s="232">
        <v>369.47165999999999</v>
      </c>
      <c r="H21" s="236">
        <v>42888</v>
      </c>
      <c r="I21" s="236">
        <v>43252</v>
      </c>
      <c r="J21" s="238" t="s">
        <v>331</v>
      </c>
      <c r="K21" s="72">
        <v>0.9</v>
      </c>
      <c r="L21" s="44">
        <v>69.38</v>
      </c>
      <c r="M21" s="82" t="s">
        <v>1138</v>
      </c>
      <c r="N21" s="239" t="s">
        <v>1136</v>
      </c>
      <c r="O21" s="221" t="s">
        <v>588</v>
      </c>
    </row>
    <row r="22" spans="1:15" ht="28.5" customHeight="1" x14ac:dyDescent="0.25">
      <c r="A22" s="237">
        <v>16</v>
      </c>
      <c r="B22" s="238" t="s">
        <v>441</v>
      </c>
      <c r="C22" s="6" t="s">
        <v>584</v>
      </c>
      <c r="D22" s="238">
        <v>471.05</v>
      </c>
      <c r="E22" s="236">
        <v>42107</v>
      </c>
      <c r="F22" s="89" t="s">
        <v>10</v>
      </c>
      <c r="G22" s="232">
        <v>371.20693999999997</v>
      </c>
      <c r="H22" s="236">
        <v>42941</v>
      </c>
      <c r="I22" s="236">
        <v>43305</v>
      </c>
      <c r="J22" s="238" t="s">
        <v>72</v>
      </c>
      <c r="K22" s="238" t="s">
        <v>1</v>
      </c>
      <c r="L22" s="44">
        <v>0</v>
      </c>
      <c r="M22" s="82" t="s">
        <v>1138</v>
      </c>
      <c r="N22" s="239" t="s">
        <v>1136</v>
      </c>
      <c r="O22" s="221" t="s">
        <v>619</v>
      </c>
    </row>
    <row r="23" spans="1:15" s="133" customFormat="1" ht="60" x14ac:dyDescent="0.25">
      <c r="A23" s="154">
        <v>17</v>
      </c>
      <c r="B23" s="238" t="s">
        <v>441</v>
      </c>
      <c r="C23" s="4" t="s">
        <v>293</v>
      </c>
      <c r="D23" s="238">
        <v>471.05</v>
      </c>
      <c r="E23" s="236">
        <v>42107</v>
      </c>
      <c r="F23" s="89" t="s">
        <v>237</v>
      </c>
      <c r="G23" s="131">
        <v>362.07463999999999</v>
      </c>
      <c r="H23" s="236">
        <v>42517</v>
      </c>
      <c r="I23" s="236">
        <v>42881</v>
      </c>
      <c r="J23" s="238" t="s">
        <v>72</v>
      </c>
      <c r="K23" s="132"/>
      <c r="L23" s="44">
        <v>0</v>
      </c>
      <c r="M23" s="82" t="s">
        <v>1138</v>
      </c>
      <c r="N23" s="239" t="s">
        <v>1136</v>
      </c>
      <c r="O23" s="221" t="s">
        <v>618</v>
      </c>
    </row>
    <row r="24" spans="1:15" ht="75" x14ac:dyDescent="0.25">
      <c r="A24" s="237">
        <v>18</v>
      </c>
      <c r="B24" s="238" t="s">
        <v>213</v>
      </c>
      <c r="C24" s="6" t="s">
        <v>284</v>
      </c>
      <c r="D24" s="238">
        <v>471.05</v>
      </c>
      <c r="E24" s="236">
        <v>42107</v>
      </c>
      <c r="F24" s="89" t="s">
        <v>307</v>
      </c>
      <c r="G24" s="232">
        <v>389.59104000000002</v>
      </c>
      <c r="H24" s="236">
        <v>42571</v>
      </c>
      <c r="I24" s="236">
        <v>42935</v>
      </c>
      <c r="J24" s="238" t="s">
        <v>72</v>
      </c>
      <c r="K24" s="3"/>
      <c r="L24" s="44">
        <v>0</v>
      </c>
      <c r="M24" s="238" t="s">
        <v>717</v>
      </c>
      <c r="N24" s="239" t="s">
        <v>1136</v>
      </c>
      <c r="O24" s="221" t="s">
        <v>583</v>
      </c>
    </row>
    <row r="25" spans="1:15" ht="45" customHeight="1" x14ac:dyDescent="0.25">
      <c r="A25" s="154">
        <v>19</v>
      </c>
      <c r="B25" s="238" t="s">
        <v>709</v>
      </c>
      <c r="C25" s="6" t="s">
        <v>282</v>
      </c>
      <c r="D25" s="238">
        <v>471.05</v>
      </c>
      <c r="E25" s="236">
        <v>42107</v>
      </c>
      <c r="F25" s="237" t="s">
        <v>1</v>
      </c>
      <c r="G25" s="237" t="s">
        <v>1</v>
      </c>
      <c r="H25" s="236" t="s">
        <v>1</v>
      </c>
      <c r="I25" s="236" t="s">
        <v>1</v>
      </c>
      <c r="J25" s="238" t="s">
        <v>72</v>
      </c>
      <c r="K25" s="3"/>
      <c r="L25" s="44">
        <v>0</v>
      </c>
      <c r="M25" s="82" t="s">
        <v>1135</v>
      </c>
      <c r="N25" s="239" t="s">
        <v>1136</v>
      </c>
      <c r="O25" s="221" t="s">
        <v>139</v>
      </c>
    </row>
    <row r="26" spans="1:15" ht="45" x14ac:dyDescent="0.25">
      <c r="A26" s="237">
        <v>20</v>
      </c>
      <c r="B26" s="238" t="s">
        <v>203</v>
      </c>
      <c r="C26" s="6" t="s">
        <v>281</v>
      </c>
      <c r="D26" s="238">
        <v>471.05</v>
      </c>
      <c r="E26" s="236">
        <v>42107</v>
      </c>
      <c r="F26" s="237" t="s">
        <v>1</v>
      </c>
      <c r="G26" s="237" t="s">
        <v>1</v>
      </c>
      <c r="H26" s="236" t="s">
        <v>1</v>
      </c>
      <c r="I26" s="236" t="s">
        <v>1</v>
      </c>
      <c r="J26" s="238" t="s">
        <v>72</v>
      </c>
      <c r="K26" s="3"/>
      <c r="L26" s="44">
        <v>0</v>
      </c>
      <c r="M26" s="238" t="s">
        <v>1139</v>
      </c>
      <c r="N26" s="239" t="s">
        <v>690</v>
      </c>
      <c r="O26" s="221" t="s">
        <v>139</v>
      </c>
    </row>
    <row r="27" spans="1:15" ht="30.75" customHeight="1" x14ac:dyDescent="0.25">
      <c r="A27" s="154">
        <v>21</v>
      </c>
      <c r="B27" s="238" t="s">
        <v>616</v>
      </c>
      <c r="C27" s="6" t="s">
        <v>280</v>
      </c>
      <c r="D27" s="238">
        <v>471.05</v>
      </c>
      <c r="E27" s="236">
        <v>42107</v>
      </c>
      <c r="F27" s="237" t="s">
        <v>1</v>
      </c>
      <c r="G27" s="237" t="s">
        <v>1</v>
      </c>
      <c r="H27" s="236" t="s">
        <v>1</v>
      </c>
      <c r="I27" s="236" t="s">
        <v>1</v>
      </c>
      <c r="J27" s="238" t="s">
        <v>72</v>
      </c>
      <c r="K27" s="3"/>
      <c r="L27" s="44">
        <v>0</v>
      </c>
      <c r="M27" s="82" t="s">
        <v>1138</v>
      </c>
      <c r="N27" s="239" t="s">
        <v>1136</v>
      </c>
      <c r="O27" s="221" t="s">
        <v>139</v>
      </c>
    </row>
    <row r="28" spans="1:15" ht="114.75" x14ac:dyDescent="0.25">
      <c r="A28" s="237">
        <v>22</v>
      </c>
      <c r="B28" s="238" t="s">
        <v>441</v>
      </c>
      <c r="C28" s="6" t="s">
        <v>279</v>
      </c>
      <c r="D28" s="238">
        <v>471.05</v>
      </c>
      <c r="E28" s="236">
        <v>42107</v>
      </c>
      <c r="F28" s="237" t="s">
        <v>1</v>
      </c>
      <c r="G28" s="237" t="s">
        <v>1</v>
      </c>
      <c r="H28" s="236" t="s">
        <v>1</v>
      </c>
      <c r="I28" s="236" t="s">
        <v>1</v>
      </c>
      <c r="J28" s="238" t="s">
        <v>72</v>
      </c>
      <c r="K28" s="3"/>
      <c r="L28" s="44">
        <v>0</v>
      </c>
      <c r="M28" s="82" t="s">
        <v>1138</v>
      </c>
      <c r="N28" s="239" t="s">
        <v>1136</v>
      </c>
      <c r="O28" s="134" t="s">
        <v>380</v>
      </c>
    </row>
    <row r="29" spans="1:15" ht="30" x14ac:dyDescent="0.25">
      <c r="A29" s="154">
        <v>23</v>
      </c>
      <c r="B29" s="238" t="s">
        <v>441</v>
      </c>
      <c r="C29" s="6" t="s">
        <v>291</v>
      </c>
      <c r="D29" s="238">
        <v>471.05</v>
      </c>
      <c r="E29" s="236">
        <v>42107</v>
      </c>
      <c r="F29" s="89" t="s">
        <v>307</v>
      </c>
      <c r="G29" s="232">
        <v>389.62105000000003</v>
      </c>
      <c r="H29" s="236">
        <v>42529</v>
      </c>
      <c r="I29" s="236">
        <v>42893</v>
      </c>
      <c r="J29" s="238" t="s">
        <v>1</v>
      </c>
      <c r="K29" s="238" t="s">
        <v>1</v>
      </c>
      <c r="L29" s="238" t="s">
        <v>1</v>
      </c>
      <c r="M29" s="238" t="s">
        <v>1</v>
      </c>
      <c r="N29" s="238" t="s">
        <v>1</v>
      </c>
      <c r="O29" s="221" t="s">
        <v>1137</v>
      </c>
    </row>
    <row r="30" spans="1:15" ht="30" x14ac:dyDescent="0.25">
      <c r="A30" s="237">
        <v>24</v>
      </c>
      <c r="B30" s="238" t="s">
        <v>616</v>
      </c>
      <c r="C30" s="6" t="s">
        <v>285</v>
      </c>
      <c r="D30" s="238">
        <v>471.05</v>
      </c>
      <c r="E30" s="236">
        <v>42107</v>
      </c>
      <c r="F30" s="237" t="s">
        <v>1</v>
      </c>
      <c r="G30" s="237" t="s">
        <v>1</v>
      </c>
      <c r="H30" s="237" t="s">
        <v>1</v>
      </c>
      <c r="I30" s="237" t="s">
        <v>1</v>
      </c>
      <c r="J30" s="237" t="s">
        <v>1</v>
      </c>
      <c r="K30" s="237" t="s">
        <v>1</v>
      </c>
      <c r="L30" s="237" t="s">
        <v>1</v>
      </c>
      <c r="M30" s="237" t="s">
        <v>1</v>
      </c>
      <c r="N30" s="237" t="s">
        <v>1</v>
      </c>
      <c r="O30" s="221" t="s">
        <v>337</v>
      </c>
    </row>
    <row r="31" spans="1:15" ht="30" x14ac:dyDescent="0.25">
      <c r="A31" s="154">
        <v>25</v>
      </c>
      <c r="B31" s="238" t="s">
        <v>441</v>
      </c>
      <c r="C31" s="6" t="s">
        <v>294</v>
      </c>
      <c r="D31" s="238">
        <v>471.05</v>
      </c>
      <c r="E31" s="236">
        <v>42107</v>
      </c>
      <c r="F31" s="237" t="s">
        <v>1</v>
      </c>
      <c r="G31" s="237" t="s">
        <v>1</v>
      </c>
      <c r="H31" s="237" t="s">
        <v>1</v>
      </c>
      <c r="I31" s="237" t="s">
        <v>1</v>
      </c>
      <c r="J31" s="237" t="s">
        <v>1</v>
      </c>
      <c r="K31" s="237" t="s">
        <v>1</v>
      </c>
      <c r="L31" s="237" t="s">
        <v>1</v>
      </c>
      <c r="M31" s="237" t="s">
        <v>1</v>
      </c>
      <c r="N31" s="237" t="s">
        <v>1</v>
      </c>
      <c r="O31" s="221" t="s">
        <v>337</v>
      </c>
    </row>
    <row r="32" spans="1:15" ht="24" customHeight="1" x14ac:dyDescent="0.25">
      <c r="I32" s="51" t="s">
        <v>138</v>
      </c>
      <c r="L32" s="52">
        <f>SUM(L7:L31)</f>
        <v>3019.2420900000006</v>
      </c>
      <c r="M32" s="52"/>
      <c r="N32" s="52"/>
    </row>
  </sheetData>
  <mergeCells count="21">
    <mergeCell ref="B3:C3"/>
    <mergeCell ref="N2:O2"/>
    <mergeCell ref="N3:O3"/>
    <mergeCell ref="K2:M2"/>
    <mergeCell ref="K3:M3"/>
    <mergeCell ref="A1:O1"/>
    <mergeCell ref="J5:K5"/>
    <mergeCell ref="B5:B6"/>
    <mergeCell ref="D5:E5"/>
    <mergeCell ref="M5:M6"/>
    <mergeCell ref="N5:N6"/>
    <mergeCell ref="A5:A6"/>
    <mergeCell ref="C5:C6"/>
    <mergeCell ref="F5:F6"/>
    <mergeCell ref="H5:H6"/>
    <mergeCell ref="I5:I6"/>
    <mergeCell ref="O5:O6"/>
    <mergeCell ref="I2:J2"/>
    <mergeCell ref="I3:J3"/>
    <mergeCell ref="B2:C2"/>
    <mergeCell ref="A4:O4"/>
  </mergeCells>
  <pageMargins left="0.74803149606299202" right="0.27559055118110198" top="0.43307086614173201" bottom="0.196850393700787" header="0.15748031496063" footer="0.15748031496063"/>
  <pageSetup paperSize="9" scale="72" fitToHeight="20" orientation="landscape" horizontalDpi="200" verticalDpi="200" r:id="rId1"/>
  <rowBreaks count="1" manualBreakCount="1">
    <brk id="28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FFFF00"/>
  </sheetPr>
  <dimension ref="A1:P66"/>
  <sheetViews>
    <sheetView view="pageBreakPreview" topLeftCell="D52" zoomScaleNormal="77" zoomScaleSheetLayoutView="100" workbookViewId="0">
      <selection activeCell="D52" sqref="A1:XFD1048576"/>
    </sheetView>
  </sheetViews>
  <sheetFormatPr defaultColWidth="9.140625" defaultRowHeight="15" x14ac:dyDescent="0.25"/>
  <cols>
    <col min="1" max="1" width="5.140625" style="5" customWidth="1"/>
    <col min="2" max="2" width="12.5703125" style="66" customWidth="1"/>
    <col min="3" max="3" width="24" style="5" customWidth="1"/>
    <col min="4" max="4" width="10.28515625" style="60" customWidth="1"/>
    <col min="5" max="5" width="11.7109375" style="5" customWidth="1"/>
    <col min="6" max="6" width="16.140625" style="5" customWidth="1"/>
    <col min="7" max="7" width="10.7109375" style="5" customWidth="1"/>
    <col min="8" max="8" width="11.28515625" style="5" customWidth="1"/>
    <col min="9" max="9" width="12.7109375" style="5" customWidth="1"/>
    <col min="10" max="10" width="14.42578125" style="5" customWidth="1"/>
    <col min="11" max="11" width="5.7109375" style="5" customWidth="1"/>
    <col min="12" max="14" width="11.7109375" style="187" customWidth="1"/>
    <col min="15" max="15" width="15.5703125" style="5" customWidth="1"/>
    <col min="16" max="16" width="9.140625" style="49"/>
    <col min="17" max="16384" width="9.140625" style="5"/>
  </cols>
  <sheetData>
    <row r="1" spans="1:16" ht="27" thickBot="1" x14ac:dyDescent="0.3">
      <c r="A1" s="253" t="s">
        <v>718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6" ht="41.25" customHeight="1" thickTop="1" x14ac:dyDescent="0.25">
      <c r="A2" s="257" t="s">
        <v>2</v>
      </c>
      <c r="B2" s="257" t="s">
        <v>216</v>
      </c>
      <c r="C2" s="257" t="s">
        <v>3</v>
      </c>
      <c r="D2" s="262" t="s">
        <v>696</v>
      </c>
      <c r="E2" s="263"/>
      <c r="F2" s="257" t="s">
        <v>79</v>
      </c>
      <c r="G2" s="257" t="s">
        <v>721</v>
      </c>
      <c r="H2" s="257" t="s">
        <v>4</v>
      </c>
      <c r="I2" s="257" t="s">
        <v>5</v>
      </c>
      <c r="J2" s="264" t="s">
        <v>297</v>
      </c>
      <c r="K2" s="264"/>
      <c r="L2" s="216" t="s">
        <v>6</v>
      </c>
      <c r="M2" s="297" t="s">
        <v>683</v>
      </c>
      <c r="N2" s="264" t="s">
        <v>684</v>
      </c>
      <c r="O2" s="257" t="s">
        <v>59</v>
      </c>
    </row>
    <row r="3" spans="1:16" ht="34.5" customHeight="1" thickBot="1" x14ac:dyDescent="0.3">
      <c r="A3" s="259"/>
      <c r="B3" s="259"/>
      <c r="C3" s="259"/>
      <c r="D3" s="130" t="s">
        <v>697</v>
      </c>
      <c r="E3" s="99" t="s">
        <v>682</v>
      </c>
      <c r="F3" s="259"/>
      <c r="G3" s="259"/>
      <c r="H3" s="259"/>
      <c r="I3" s="259"/>
      <c r="J3" s="218" t="s">
        <v>7</v>
      </c>
      <c r="K3" s="218" t="s">
        <v>0</v>
      </c>
      <c r="L3" s="99" t="s">
        <v>722</v>
      </c>
      <c r="M3" s="273"/>
      <c r="N3" s="274"/>
      <c r="O3" s="259"/>
    </row>
    <row r="4" spans="1:16" ht="45" x14ac:dyDescent="0.25">
      <c r="A4" s="193">
        <v>1</v>
      </c>
      <c r="B4" s="234" t="s">
        <v>204</v>
      </c>
      <c r="C4" s="349" t="s">
        <v>35</v>
      </c>
      <c r="D4" s="103">
        <v>75.989999999999995</v>
      </c>
      <c r="E4" s="236">
        <v>40614</v>
      </c>
      <c r="F4" s="194" t="s">
        <v>55</v>
      </c>
      <c r="G4" s="91">
        <v>68.748000000000005</v>
      </c>
      <c r="H4" s="236">
        <v>41384</v>
      </c>
      <c r="I4" s="236">
        <v>41658</v>
      </c>
      <c r="J4" s="214" t="s">
        <v>76</v>
      </c>
      <c r="K4" s="90">
        <v>1</v>
      </c>
      <c r="L4" s="91">
        <f>68.75+12.71913</f>
        <v>81.469130000000007</v>
      </c>
      <c r="M4" s="226" t="s">
        <v>689</v>
      </c>
      <c r="N4" s="234" t="s">
        <v>690</v>
      </c>
      <c r="O4" s="209" t="s">
        <v>77</v>
      </c>
    </row>
    <row r="5" spans="1:16" ht="45" x14ac:dyDescent="0.25">
      <c r="A5" s="93">
        <v>2</v>
      </c>
      <c r="B5" s="239" t="s">
        <v>214</v>
      </c>
      <c r="C5" s="12" t="s">
        <v>36</v>
      </c>
      <c r="D5" s="31">
        <v>75.989999999999995</v>
      </c>
      <c r="E5" s="236">
        <v>41170</v>
      </c>
      <c r="F5" s="233" t="s">
        <v>56</v>
      </c>
      <c r="G5" s="235">
        <v>68.748000000000005</v>
      </c>
      <c r="H5" s="236">
        <v>41458</v>
      </c>
      <c r="I5" s="236">
        <v>41731</v>
      </c>
      <c r="J5" s="209" t="s">
        <v>76</v>
      </c>
      <c r="K5" s="18">
        <v>1</v>
      </c>
      <c r="L5" s="235">
        <v>88.11</v>
      </c>
      <c r="M5" s="238" t="s">
        <v>689</v>
      </c>
      <c r="N5" s="239" t="s">
        <v>690</v>
      </c>
      <c r="O5" s="209" t="s">
        <v>77</v>
      </c>
    </row>
    <row r="6" spans="1:16" ht="30" x14ac:dyDescent="0.25">
      <c r="A6" s="93">
        <v>5</v>
      </c>
      <c r="B6" s="239" t="s">
        <v>220</v>
      </c>
      <c r="C6" s="12" t="s">
        <v>37</v>
      </c>
      <c r="D6" s="31">
        <v>75.989999999999995</v>
      </c>
      <c r="E6" s="236">
        <v>41185</v>
      </c>
      <c r="F6" s="233" t="s">
        <v>57</v>
      </c>
      <c r="G6" s="188">
        <v>66.452659999999995</v>
      </c>
      <c r="H6" s="236">
        <v>41529</v>
      </c>
      <c r="I6" s="236">
        <v>41801</v>
      </c>
      <c r="J6" s="209" t="s">
        <v>76</v>
      </c>
      <c r="K6" s="18">
        <v>1</v>
      </c>
      <c r="L6" s="188">
        <f>66.45+12.74992</f>
        <v>79.199920000000006</v>
      </c>
      <c r="M6" s="82" t="s">
        <v>693</v>
      </c>
      <c r="N6" s="239" t="s">
        <v>690</v>
      </c>
      <c r="O6" s="209" t="s">
        <v>94</v>
      </c>
    </row>
    <row r="7" spans="1:16" ht="75" x14ac:dyDescent="0.25">
      <c r="A7" s="93">
        <v>6</v>
      </c>
      <c r="B7" s="239" t="s">
        <v>126</v>
      </c>
      <c r="C7" s="12" t="s">
        <v>38</v>
      </c>
      <c r="D7" s="31">
        <v>75.989999999999995</v>
      </c>
      <c r="E7" s="236"/>
      <c r="F7" s="233" t="s">
        <v>58</v>
      </c>
      <c r="G7" s="188">
        <v>73.622659999999996</v>
      </c>
      <c r="H7" s="236">
        <v>41500</v>
      </c>
      <c r="I7" s="236">
        <v>41772</v>
      </c>
      <c r="J7" s="209" t="s">
        <v>76</v>
      </c>
      <c r="K7" s="18">
        <v>1</v>
      </c>
      <c r="L7" s="188">
        <f>20.17181+27.66452+11.25521+9.3306+5.20051+6.92306</f>
        <v>80.54571</v>
      </c>
      <c r="M7" s="238" t="s">
        <v>689</v>
      </c>
      <c r="N7" s="239" t="s">
        <v>690</v>
      </c>
      <c r="O7" s="209" t="s">
        <v>77</v>
      </c>
      <c r="P7" s="5"/>
    </row>
    <row r="8" spans="1:16" ht="45" customHeight="1" x14ac:dyDescent="0.25">
      <c r="A8" s="93">
        <v>7</v>
      </c>
      <c r="B8" s="239" t="s">
        <v>203</v>
      </c>
      <c r="C8" s="15" t="s">
        <v>196</v>
      </c>
      <c r="D8" s="58">
        <v>53.15</v>
      </c>
      <c r="E8" s="236">
        <v>40123</v>
      </c>
      <c r="F8" s="233" t="s">
        <v>198</v>
      </c>
      <c r="G8" s="54" t="s">
        <v>1</v>
      </c>
      <c r="H8" s="236" t="s">
        <v>1</v>
      </c>
      <c r="I8" s="236" t="s">
        <v>1</v>
      </c>
      <c r="J8" s="209" t="s">
        <v>76</v>
      </c>
      <c r="K8" s="18">
        <v>1</v>
      </c>
      <c r="L8" s="58">
        <v>59</v>
      </c>
      <c r="M8" s="238" t="s">
        <v>689</v>
      </c>
      <c r="N8" s="239" t="s">
        <v>690</v>
      </c>
      <c r="O8" s="404" t="s">
        <v>199</v>
      </c>
    </row>
    <row r="9" spans="1:16" ht="75" x14ac:dyDescent="0.25">
      <c r="A9" s="93">
        <v>8</v>
      </c>
      <c r="B9" s="239" t="s">
        <v>203</v>
      </c>
      <c r="C9" s="71" t="s">
        <v>201</v>
      </c>
      <c r="D9" s="58">
        <v>53.15</v>
      </c>
      <c r="E9" s="236">
        <v>40123</v>
      </c>
      <c r="F9" s="233" t="s">
        <v>200</v>
      </c>
      <c r="G9" s="54" t="s">
        <v>1</v>
      </c>
      <c r="H9" s="236" t="s">
        <v>1</v>
      </c>
      <c r="I9" s="236" t="s">
        <v>1</v>
      </c>
      <c r="J9" s="209" t="s">
        <v>76</v>
      </c>
      <c r="K9" s="18">
        <v>1</v>
      </c>
      <c r="L9" s="93">
        <v>69.05</v>
      </c>
      <c r="M9" s="238" t="s">
        <v>689</v>
      </c>
      <c r="N9" s="239" t="s">
        <v>690</v>
      </c>
      <c r="O9" s="405"/>
    </row>
    <row r="10" spans="1:16" s="39" customFormat="1" ht="60" customHeight="1" x14ac:dyDescent="0.25">
      <c r="A10" s="93">
        <v>9</v>
      </c>
      <c r="B10" s="239" t="s">
        <v>204</v>
      </c>
      <c r="C10" s="15" t="s">
        <v>197</v>
      </c>
      <c r="D10" s="58">
        <v>53.15</v>
      </c>
      <c r="E10" s="236">
        <v>40123</v>
      </c>
      <c r="F10" s="233" t="s">
        <v>202</v>
      </c>
      <c r="G10" s="54" t="s">
        <v>1</v>
      </c>
      <c r="H10" s="236" t="s">
        <v>1</v>
      </c>
      <c r="I10" s="236" t="s">
        <v>1</v>
      </c>
      <c r="J10" s="209" t="s">
        <v>76</v>
      </c>
      <c r="K10" s="18">
        <v>1</v>
      </c>
      <c r="L10" s="93">
        <v>35.65</v>
      </c>
      <c r="M10" s="238" t="s">
        <v>689</v>
      </c>
      <c r="N10" s="239" t="s">
        <v>690</v>
      </c>
      <c r="O10" s="406"/>
    </row>
    <row r="11" spans="1:16" ht="75" customHeight="1" x14ac:dyDescent="0.25">
      <c r="A11" s="93">
        <v>10</v>
      </c>
      <c r="B11" s="239" t="s">
        <v>220</v>
      </c>
      <c r="C11" s="12" t="s">
        <v>48</v>
      </c>
      <c r="D11" s="31">
        <v>112.49</v>
      </c>
      <c r="E11" s="236">
        <v>41813</v>
      </c>
      <c r="F11" s="233" t="s">
        <v>39</v>
      </c>
      <c r="G11" s="188">
        <v>84.735029999999995</v>
      </c>
      <c r="H11" s="236">
        <v>41877</v>
      </c>
      <c r="I11" s="236">
        <v>41968</v>
      </c>
      <c r="J11" s="209" t="s">
        <v>76</v>
      </c>
      <c r="K11" s="18">
        <v>1</v>
      </c>
      <c r="L11" s="93">
        <v>69.55</v>
      </c>
      <c r="M11" s="82" t="s">
        <v>693</v>
      </c>
      <c r="N11" s="239" t="s">
        <v>690</v>
      </c>
      <c r="O11" s="209" t="s">
        <v>77</v>
      </c>
    </row>
    <row r="12" spans="1:16" ht="60" x14ac:dyDescent="0.25">
      <c r="A12" s="93">
        <v>11</v>
      </c>
      <c r="B12" s="239" t="s">
        <v>221</v>
      </c>
      <c r="C12" s="12" t="s">
        <v>51</v>
      </c>
      <c r="D12" s="31">
        <v>112.49</v>
      </c>
      <c r="E12" s="236">
        <v>41842</v>
      </c>
      <c r="F12" s="233" t="s">
        <v>52</v>
      </c>
      <c r="G12" s="188">
        <v>93.783739999999995</v>
      </c>
      <c r="H12" s="236">
        <v>42002</v>
      </c>
      <c r="I12" s="236">
        <v>42122</v>
      </c>
      <c r="J12" s="233"/>
      <c r="K12" s="407" t="s">
        <v>1</v>
      </c>
      <c r="L12" s="93">
        <v>0</v>
      </c>
      <c r="M12" s="82" t="s">
        <v>693</v>
      </c>
      <c r="N12" s="239" t="s">
        <v>690</v>
      </c>
      <c r="O12" s="209" t="s">
        <v>403</v>
      </c>
    </row>
    <row r="13" spans="1:16" ht="45" x14ac:dyDescent="0.25">
      <c r="A13" s="93">
        <v>12</v>
      </c>
      <c r="B13" s="239" t="s">
        <v>719</v>
      </c>
      <c r="C13" s="41" t="s">
        <v>89</v>
      </c>
      <c r="D13" s="31">
        <v>90.007999999999996</v>
      </c>
      <c r="E13" s="236">
        <v>41656</v>
      </c>
      <c r="F13" s="233" t="s">
        <v>109</v>
      </c>
      <c r="G13" s="188">
        <v>76.462789999999998</v>
      </c>
      <c r="H13" s="236">
        <v>42235</v>
      </c>
      <c r="I13" s="236">
        <v>42508</v>
      </c>
      <c r="J13" s="209" t="s">
        <v>8</v>
      </c>
      <c r="K13" s="18">
        <v>1</v>
      </c>
      <c r="L13" s="58">
        <v>76.459999999999994</v>
      </c>
      <c r="M13" s="239" t="s">
        <v>694</v>
      </c>
      <c r="N13" s="82" t="s">
        <v>692</v>
      </c>
      <c r="O13" s="209" t="s">
        <v>77</v>
      </c>
      <c r="P13" s="5"/>
    </row>
    <row r="14" spans="1:16" ht="45" x14ac:dyDescent="0.25">
      <c r="A14" s="93">
        <v>13</v>
      </c>
      <c r="B14" s="239" t="s">
        <v>413</v>
      </c>
      <c r="C14" s="12" t="s">
        <v>90</v>
      </c>
      <c r="D14" s="31">
        <v>120.66</v>
      </c>
      <c r="E14" s="236"/>
      <c r="F14" s="233" t="s">
        <v>91</v>
      </c>
      <c r="G14" s="188">
        <v>104.92279000000001</v>
      </c>
      <c r="H14" s="236">
        <v>42230</v>
      </c>
      <c r="I14" s="236">
        <v>42503</v>
      </c>
      <c r="J14" s="209" t="s">
        <v>8</v>
      </c>
      <c r="K14" s="18">
        <v>1</v>
      </c>
      <c r="L14" s="58">
        <f>35.22+22.68635+35.94474</f>
        <v>93.851089999999999</v>
      </c>
      <c r="M14" s="82" t="s">
        <v>698</v>
      </c>
      <c r="N14" s="82" t="s">
        <v>692</v>
      </c>
      <c r="O14" s="209" t="s">
        <v>77</v>
      </c>
      <c r="P14" s="5"/>
    </row>
    <row r="15" spans="1:16" ht="45" x14ac:dyDescent="0.25">
      <c r="A15" s="93">
        <v>14</v>
      </c>
      <c r="B15" s="239" t="s">
        <v>413</v>
      </c>
      <c r="C15" s="12" t="s">
        <v>92</v>
      </c>
      <c r="D15" s="31">
        <v>87.05</v>
      </c>
      <c r="E15" s="236">
        <v>41953</v>
      </c>
      <c r="F15" s="233" t="s">
        <v>93</v>
      </c>
      <c r="G15" s="188">
        <v>78.436580000000006</v>
      </c>
      <c r="H15" s="236">
        <v>42235</v>
      </c>
      <c r="I15" s="236">
        <v>42418</v>
      </c>
      <c r="J15" s="209" t="s">
        <v>8</v>
      </c>
      <c r="K15" s="18">
        <v>1</v>
      </c>
      <c r="L15" s="93">
        <v>78.44</v>
      </c>
      <c r="M15" s="82" t="s">
        <v>698</v>
      </c>
      <c r="N15" s="82" t="s">
        <v>692</v>
      </c>
      <c r="O15" s="209" t="s">
        <v>77</v>
      </c>
      <c r="P15" s="5"/>
    </row>
    <row r="16" spans="1:16" ht="60" x14ac:dyDescent="0.25">
      <c r="A16" s="93">
        <v>15</v>
      </c>
      <c r="B16" s="239" t="s">
        <v>413</v>
      </c>
      <c r="C16" s="12" t="s">
        <v>110</v>
      </c>
      <c r="D16" s="31">
        <v>87.05</v>
      </c>
      <c r="E16" s="236">
        <v>41953</v>
      </c>
      <c r="F16" s="233" t="s">
        <v>93</v>
      </c>
      <c r="G16" s="188">
        <v>77.753020000000006</v>
      </c>
      <c r="H16" s="236">
        <v>42235</v>
      </c>
      <c r="I16" s="236">
        <v>42418</v>
      </c>
      <c r="J16" s="209" t="s">
        <v>8</v>
      </c>
      <c r="K16" s="18">
        <v>1</v>
      </c>
      <c r="L16" s="93">
        <v>77.55</v>
      </c>
      <c r="M16" s="82" t="s">
        <v>698</v>
      </c>
      <c r="N16" s="82" t="s">
        <v>692</v>
      </c>
      <c r="O16" s="209" t="s">
        <v>77</v>
      </c>
      <c r="P16" s="5"/>
    </row>
    <row r="17" spans="1:16" ht="45" x14ac:dyDescent="0.25">
      <c r="A17" s="93">
        <v>16</v>
      </c>
      <c r="B17" s="239" t="s">
        <v>212</v>
      </c>
      <c r="C17" s="12" t="s">
        <v>186</v>
      </c>
      <c r="D17" s="31">
        <v>122.34699999999999</v>
      </c>
      <c r="E17" s="236">
        <v>42039</v>
      </c>
      <c r="F17" s="328" t="s">
        <v>423</v>
      </c>
      <c r="G17" s="408">
        <v>181.61543</v>
      </c>
      <c r="H17" s="333">
        <v>42248</v>
      </c>
      <c r="I17" s="333">
        <v>42185</v>
      </c>
      <c r="J17" s="209" t="s">
        <v>76</v>
      </c>
      <c r="K17" s="18">
        <v>1</v>
      </c>
      <c r="L17" s="58">
        <f>26.12916+28.976+8.89751</f>
        <v>64.002669999999995</v>
      </c>
      <c r="M17" s="82" t="s">
        <v>693</v>
      </c>
      <c r="N17" s="239" t="s">
        <v>690</v>
      </c>
      <c r="O17" s="209" t="s">
        <v>77</v>
      </c>
    </row>
    <row r="18" spans="1:16" ht="45" x14ac:dyDescent="0.25">
      <c r="A18" s="93">
        <v>17</v>
      </c>
      <c r="B18" s="239" t="s">
        <v>212</v>
      </c>
      <c r="C18" s="12" t="s">
        <v>187</v>
      </c>
      <c r="D18" s="31">
        <v>122.35</v>
      </c>
      <c r="E18" s="236">
        <v>42039</v>
      </c>
      <c r="F18" s="409"/>
      <c r="G18" s="410"/>
      <c r="H18" s="335"/>
      <c r="I18" s="335"/>
      <c r="J18" s="209" t="s">
        <v>76</v>
      </c>
      <c r="K18" s="18">
        <v>1</v>
      </c>
      <c r="L18" s="58">
        <f>26.24608+14.95392+26.4273+18.73583</f>
        <v>86.363130000000012</v>
      </c>
      <c r="M18" s="82" t="s">
        <v>693</v>
      </c>
      <c r="N18" s="239" t="s">
        <v>690</v>
      </c>
      <c r="O18" s="209" t="s">
        <v>77</v>
      </c>
    </row>
    <row r="19" spans="1:16" ht="51.75" customHeight="1" x14ac:dyDescent="0.25">
      <c r="A19" s="93">
        <v>18</v>
      </c>
      <c r="B19" s="239" t="s">
        <v>120</v>
      </c>
      <c r="C19" s="12" t="s">
        <v>163</v>
      </c>
      <c r="D19" s="31">
        <v>120.655</v>
      </c>
      <c r="E19" s="236">
        <v>42039</v>
      </c>
      <c r="F19" s="233" t="s">
        <v>114</v>
      </c>
      <c r="G19" s="408">
        <v>284.12950000000001</v>
      </c>
      <c r="H19" s="236">
        <v>42247</v>
      </c>
      <c r="I19" s="236">
        <v>42520</v>
      </c>
      <c r="J19" s="209" t="s">
        <v>8</v>
      </c>
      <c r="K19" s="18">
        <v>1</v>
      </c>
      <c r="L19" s="411">
        <v>312</v>
      </c>
      <c r="M19" s="238" t="s">
        <v>689</v>
      </c>
      <c r="N19" s="239" t="s">
        <v>690</v>
      </c>
      <c r="O19" s="209" t="s">
        <v>77</v>
      </c>
      <c r="P19" s="5"/>
    </row>
    <row r="20" spans="1:16" ht="45" x14ac:dyDescent="0.25">
      <c r="A20" s="93">
        <v>19</v>
      </c>
      <c r="B20" s="239" t="s">
        <v>120</v>
      </c>
      <c r="C20" s="12" t="s">
        <v>164</v>
      </c>
      <c r="D20" s="31">
        <v>120.655</v>
      </c>
      <c r="E20" s="236">
        <v>42039</v>
      </c>
      <c r="F20" s="233" t="s">
        <v>114</v>
      </c>
      <c r="G20" s="412"/>
      <c r="H20" s="236">
        <v>42247</v>
      </c>
      <c r="I20" s="236">
        <v>42520</v>
      </c>
      <c r="J20" s="209" t="s">
        <v>76</v>
      </c>
      <c r="K20" s="18">
        <v>1</v>
      </c>
      <c r="L20" s="413"/>
      <c r="M20" s="238" t="s">
        <v>689</v>
      </c>
      <c r="N20" s="239" t="s">
        <v>690</v>
      </c>
      <c r="O20" s="209" t="s">
        <v>77</v>
      </c>
      <c r="P20" s="5"/>
    </row>
    <row r="21" spans="1:16" ht="45" x14ac:dyDescent="0.25">
      <c r="A21" s="93">
        <v>20</v>
      </c>
      <c r="B21" s="239" t="s">
        <v>120</v>
      </c>
      <c r="C21" s="12" t="s">
        <v>165</v>
      </c>
      <c r="D21" s="31">
        <v>120.655</v>
      </c>
      <c r="E21" s="236">
        <v>42039</v>
      </c>
      <c r="F21" s="233" t="s">
        <v>114</v>
      </c>
      <c r="G21" s="410"/>
      <c r="H21" s="236">
        <v>42247</v>
      </c>
      <c r="I21" s="236">
        <v>42520</v>
      </c>
      <c r="J21" s="209" t="s">
        <v>76</v>
      </c>
      <c r="K21" s="18">
        <v>1</v>
      </c>
      <c r="L21" s="414"/>
      <c r="M21" s="238" t="s">
        <v>689</v>
      </c>
      <c r="N21" s="239" t="s">
        <v>690</v>
      </c>
      <c r="O21" s="209" t="s">
        <v>77</v>
      </c>
      <c r="P21" s="5"/>
    </row>
    <row r="22" spans="1:16" ht="44.25" customHeight="1" x14ac:dyDescent="0.25">
      <c r="A22" s="93">
        <v>21</v>
      </c>
      <c r="B22" s="239" t="s">
        <v>203</v>
      </c>
      <c r="C22" s="12" t="s">
        <v>129</v>
      </c>
      <c r="D22" s="31">
        <v>102.05</v>
      </c>
      <c r="E22" s="236"/>
      <c r="F22" s="233" t="s">
        <v>130</v>
      </c>
      <c r="G22" s="188">
        <v>97.39913</v>
      </c>
      <c r="H22" s="236">
        <v>42256</v>
      </c>
      <c r="I22" s="236">
        <v>42529</v>
      </c>
      <c r="J22" s="209" t="s">
        <v>76</v>
      </c>
      <c r="K22" s="18">
        <v>1</v>
      </c>
      <c r="L22" s="58">
        <v>97.46</v>
      </c>
      <c r="M22" s="238" t="s">
        <v>689</v>
      </c>
      <c r="N22" s="82" t="s">
        <v>692</v>
      </c>
      <c r="O22" s="209" t="s">
        <v>77</v>
      </c>
      <c r="P22" s="5"/>
    </row>
    <row r="23" spans="1:16" ht="42.75" customHeight="1" x14ac:dyDescent="0.25">
      <c r="A23" s="93">
        <v>22</v>
      </c>
      <c r="B23" s="239" t="s">
        <v>221</v>
      </c>
      <c r="C23" s="41" t="s">
        <v>131</v>
      </c>
      <c r="D23" s="31">
        <v>122.34</v>
      </c>
      <c r="E23" s="236"/>
      <c r="F23" s="233" t="s">
        <v>108</v>
      </c>
      <c r="G23" s="188">
        <v>97.497159999999994</v>
      </c>
      <c r="H23" s="236">
        <v>42373</v>
      </c>
      <c r="I23" s="236">
        <v>42646</v>
      </c>
      <c r="J23" s="209" t="s">
        <v>76</v>
      </c>
      <c r="K23" s="18">
        <v>1</v>
      </c>
      <c r="L23" s="58">
        <f>16.78519+18.1672+17.22272+10.21369+34.47054</f>
        <v>96.859340000000003</v>
      </c>
      <c r="M23" s="82" t="s">
        <v>693</v>
      </c>
      <c r="N23" s="239" t="s">
        <v>690</v>
      </c>
      <c r="O23" s="209" t="s">
        <v>77</v>
      </c>
    </row>
    <row r="24" spans="1:16" ht="44.25" customHeight="1" x14ac:dyDescent="0.25">
      <c r="A24" s="93">
        <v>23</v>
      </c>
      <c r="B24" s="239" t="s">
        <v>210</v>
      </c>
      <c r="C24" s="41" t="s">
        <v>563</v>
      </c>
      <c r="D24" s="31">
        <v>81.308999999999997</v>
      </c>
      <c r="E24" s="236">
        <v>41666</v>
      </c>
      <c r="F24" s="239" t="s">
        <v>341</v>
      </c>
      <c r="G24" s="188">
        <v>71.13</v>
      </c>
      <c r="H24" s="236">
        <v>42965</v>
      </c>
      <c r="I24" s="236">
        <v>43237</v>
      </c>
      <c r="J24" s="209" t="s">
        <v>8</v>
      </c>
      <c r="K24" s="18">
        <v>1</v>
      </c>
      <c r="L24" s="93">
        <v>35.33</v>
      </c>
      <c r="M24" s="239" t="s">
        <v>694</v>
      </c>
      <c r="N24" s="239" t="s">
        <v>690</v>
      </c>
      <c r="O24" s="209"/>
      <c r="P24" s="5"/>
    </row>
    <row r="25" spans="1:16" ht="45" x14ac:dyDescent="0.25">
      <c r="A25" s="93">
        <v>24</v>
      </c>
      <c r="B25" s="239" t="s">
        <v>214</v>
      </c>
      <c r="C25" s="12" t="s">
        <v>189</v>
      </c>
      <c r="D25" s="31">
        <v>122.34</v>
      </c>
      <c r="E25" s="236"/>
      <c r="F25" s="239" t="s">
        <v>353</v>
      </c>
      <c r="G25" s="188">
        <v>94.7102</v>
      </c>
      <c r="H25" s="236">
        <v>42502</v>
      </c>
      <c r="I25" s="236">
        <v>42866</v>
      </c>
      <c r="J25" s="211" t="s">
        <v>8</v>
      </c>
      <c r="K25" s="18">
        <v>1</v>
      </c>
      <c r="L25" s="58">
        <v>108</v>
      </c>
      <c r="M25" s="238" t="s">
        <v>689</v>
      </c>
      <c r="N25" s="239" t="s">
        <v>690</v>
      </c>
      <c r="O25" s="209"/>
      <c r="P25" s="5"/>
    </row>
    <row r="26" spans="1:16" ht="30" x14ac:dyDescent="0.25">
      <c r="A26" s="93">
        <v>25</v>
      </c>
      <c r="B26" s="239" t="s">
        <v>204</v>
      </c>
      <c r="C26" s="12" t="s">
        <v>188</v>
      </c>
      <c r="D26" s="31">
        <v>122.34</v>
      </c>
      <c r="E26" s="236"/>
      <c r="F26" s="233" t="s">
        <v>234</v>
      </c>
      <c r="G26" s="188">
        <v>98.508420000000001</v>
      </c>
      <c r="H26" s="236">
        <v>42432</v>
      </c>
      <c r="I26" s="236">
        <v>42706</v>
      </c>
      <c r="J26" s="1"/>
      <c r="K26" s="1"/>
      <c r="L26" s="93">
        <v>0</v>
      </c>
      <c r="M26" s="238" t="s">
        <v>693</v>
      </c>
      <c r="N26" s="239" t="s">
        <v>690</v>
      </c>
      <c r="O26" s="209"/>
    </row>
    <row r="27" spans="1:16" ht="48.75" customHeight="1" x14ac:dyDescent="0.25">
      <c r="A27" s="93">
        <v>26</v>
      </c>
      <c r="B27" s="239" t="s">
        <v>212</v>
      </c>
      <c r="C27" s="41" t="s">
        <v>383</v>
      </c>
      <c r="D27" s="31">
        <v>122.34</v>
      </c>
      <c r="E27" s="236">
        <v>42198</v>
      </c>
      <c r="F27" s="239" t="s">
        <v>348</v>
      </c>
      <c r="G27" s="188">
        <v>91.540270000000007</v>
      </c>
      <c r="H27" s="236">
        <v>42671</v>
      </c>
      <c r="I27" s="236">
        <v>42943</v>
      </c>
      <c r="J27" s="209" t="s">
        <v>76</v>
      </c>
      <c r="K27" s="18">
        <v>1</v>
      </c>
      <c r="L27" s="58">
        <v>91.54</v>
      </c>
      <c r="M27" s="82" t="s">
        <v>693</v>
      </c>
      <c r="N27" s="239" t="s">
        <v>690</v>
      </c>
      <c r="O27" s="209" t="s">
        <v>77</v>
      </c>
      <c r="P27" s="5"/>
    </row>
    <row r="28" spans="1:16" ht="75" x14ac:dyDescent="0.25">
      <c r="A28" s="93">
        <v>27</v>
      </c>
      <c r="B28" s="239" t="s">
        <v>719</v>
      </c>
      <c r="C28" s="41" t="s">
        <v>190</v>
      </c>
      <c r="D28" s="31">
        <v>122.34</v>
      </c>
      <c r="E28" s="236"/>
      <c r="F28" s="233" t="s">
        <v>235</v>
      </c>
      <c r="G28" s="188">
        <v>109.48</v>
      </c>
      <c r="H28" s="236">
        <v>42860</v>
      </c>
      <c r="I28" s="236">
        <v>43135</v>
      </c>
      <c r="J28" s="209" t="s">
        <v>76</v>
      </c>
      <c r="K28" s="18">
        <v>1</v>
      </c>
      <c r="L28" s="93">
        <v>109.48</v>
      </c>
      <c r="M28" s="239" t="s">
        <v>694</v>
      </c>
      <c r="N28" s="82" t="s">
        <v>692</v>
      </c>
      <c r="O28" s="209"/>
      <c r="P28" s="5"/>
    </row>
    <row r="29" spans="1:16" ht="45" x14ac:dyDescent="0.25">
      <c r="A29" s="93">
        <v>28</v>
      </c>
      <c r="B29" s="239" t="s">
        <v>719</v>
      </c>
      <c r="C29" s="41" t="s">
        <v>191</v>
      </c>
      <c r="D29" s="31">
        <v>90.007999999999996</v>
      </c>
      <c r="E29" s="236">
        <v>41661</v>
      </c>
      <c r="F29" s="110" t="s">
        <v>534</v>
      </c>
      <c r="G29" s="188">
        <v>74.933769999999996</v>
      </c>
      <c r="H29" s="236">
        <v>42818</v>
      </c>
      <c r="I29" s="236">
        <v>43092</v>
      </c>
      <c r="J29" s="209" t="s">
        <v>76</v>
      </c>
      <c r="K29" s="18">
        <v>1</v>
      </c>
      <c r="L29" s="58">
        <v>73.258769999999998</v>
      </c>
      <c r="M29" s="82" t="s">
        <v>692</v>
      </c>
      <c r="N29" s="82" t="s">
        <v>692</v>
      </c>
      <c r="O29" s="209"/>
      <c r="P29" s="5"/>
    </row>
    <row r="30" spans="1:16" ht="49.5" customHeight="1" x14ac:dyDescent="0.25">
      <c r="A30" s="93">
        <v>29</v>
      </c>
      <c r="B30" s="239" t="s">
        <v>204</v>
      </c>
      <c r="C30" s="41" t="s">
        <v>544</v>
      </c>
      <c r="D30" s="31">
        <v>114.7</v>
      </c>
      <c r="E30" s="236"/>
      <c r="F30" s="239" t="s">
        <v>545</v>
      </c>
      <c r="G30" s="188">
        <v>120.38788</v>
      </c>
      <c r="H30" s="236">
        <v>42860</v>
      </c>
      <c r="I30" s="236">
        <v>43163</v>
      </c>
      <c r="J30" s="209" t="s">
        <v>76</v>
      </c>
      <c r="K30" s="18">
        <v>1</v>
      </c>
      <c r="L30" s="93">
        <v>71.41</v>
      </c>
      <c r="M30" s="238" t="s">
        <v>689</v>
      </c>
      <c r="N30" s="239" t="s">
        <v>690</v>
      </c>
      <c r="O30" s="209" t="s">
        <v>77</v>
      </c>
    </row>
    <row r="31" spans="1:16" ht="60" customHeight="1" x14ac:dyDescent="0.25">
      <c r="A31" s="93">
        <v>30</v>
      </c>
      <c r="B31" s="239" t="s">
        <v>720</v>
      </c>
      <c r="C31" s="41" t="s">
        <v>550</v>
      </c>
      <c r="D31" s="31">
        <v>122.49</v>
      </c>
      <c r="E31" s="236">
        <v>41698</v>
      </c>
      <c r="F31" s="239" t="s">
        <v>442</v>
      </c>
      <c r="G31" s="188">
        <v>104.64408</v>
      </c>
      <c r="H31" s="236"/>
      <c r="I31" s="236"/>
      <c r="J31" s="1"/>
      <c r="K31" s="1"/>
      <c r="L31" s="93">
        <v>0</v>
      </c>
      <c r="M31" s="239" t="s">
        <v>694</v>
      </c>
      <c r="N31" s="82" t="s">
        <v>692</v>
      </c>
      <c r="O31" s="239" t="s">
        <v>1155</v>
      </c>
      <c r="P31" s="5"/>
    </row>
    <row r="32" spans="1:16" ht="45" x14ac:dyDescent="0.25">
      <c r="A32" s="93">
        <v>31</v>
      </c>
      <c r="B32" s="239" t="s">
        <v>720</v>
      </c>
      <c r="C32" s="41" t="s">
        <v>837</v>
      </c>
      <c r="D32" s="31">
        <v>122.49</v>
      </c>
      <c r="E32" s="236">
        <v>41698</v>
      </c>
      <c r="F32" s="239" t="s">
        <v>442</v>
      </c>
      <c r="G32" s="188">
        <v>99.126720000000006</v>
      </c>
      <c r="H32" s="236">
        <v>42788</v>
      </c>
      <c r="I32" s="236">
        <v>43060</v>
      </c>
      <c r="J32" s="1"/>
      <c r="K32" s="1"/>
      <c r="L32" s="93">
        <v>0</v>
      </c>
      <c r="M32" s="239" t="s">
        <v>694</v>
      </c>
      <c r="N32" s="82" t="s">
        <v>692</v>
      </c>
      <c r="O32" s="209" t="s">
        <v>9</v>
      </c>
      <c r="P32" s="5"/>
    </row>
    <row r="33" spans="1:16" ht="45" x14ac:dyDescent="0.25">
      <c r="A33" s="93">
        <v>32</v>
      </c>
      <c r="B33" s="239" t="s">
        <v>203</v>
      </c>
      <c r="C33" s="12" t="s">
        <v>192</v>
      </c>
      <c r="D33" s="31">
        <v>102.05</v>
      </c>
      <c r="E33" s="236">
        <v>41884</v>
      </c>
      <c r="F33" s="239" t="s">
        <v>379</v>
      </c>
      <c r="G33" s="188">
        <v>96.681389999999993</v>
      </c>
      <c r="H33" s="236">
        <v>42593</v>
      </c>
      <c r="I33" s="236">
        <v>42865</v>
      </c>
      <c r="J33" s="209" t="s">
        <v>76</v>
      </c>
      <c r="K33" s="18">
        <v>1</v>
      </c>
      <c r="L33" s="58">
        <v>99.69</v>
      </c>
      <c r="M33" s="239" t="s">
        <v>689</v>
      </c>
      <c r="N33" s="82" t="s">
        <v>692</v>
      </c>
      <c r="O33" s="209" t="s">
        <v>77</v>
      </c>
      <c r="P33" s="5"/>
    </row>
    <row r="34" spans="1:16" ht="45" x14ac:dyDescent="0.25">
      <c r="A34" s="93">
        <v>33</v>
      </c>
      <c r="B34" s="239" t="s">
        <v>213</v>
      </c>
      <c r="C34" s="41" t="s">
        <v>193</v>
      </c>
      <c r="D34" s="31">
        <v>114.07</v>
      </c>
      <c r="E34" s="236">
        <v>42044</v>
      </c>
      <c r="F34" s="239" t="s">
        <v>356</v>
      </c>
      <c r="G34" s="188">
        <v>102.72458</v>
      </c>
      <c r="H34" s="236">
        <v>42788</v>
      </c>
      <c r="I34" s="236">
        <v>43060</v>
      </c>
      <c r="J34" s="209" t="s">
        <v>76</v>
      </c>
      <c r="K34" s="18">
        <v>1</v>
      </c>
      <c r="L34" s="58">
        <v>86.93</v>
      </c>
      <c r="M34" s="239" t="s">
        <v>691</v>
      </c>
      <c r="N34" s="82" t="s">
        <v>692</v>
      </c>
      <c r="O34" s="209"/>
      <c r="P34" s="5"/>
    </row>
    <row r="35" spans="1:16" ht="45" x14ac:dyDescent="0.25">
      <c r="A35" s="93">
        <v>34</v>
      </c>
      <c r="B35" s="239" t="s">
        <v>719</v>
      </c>
      <c r="C35" s="41" t="s">
        <v>551</v>
      </c>
      <c r="D35" s="31">
        <v>122.34</v>
      </c>
      <c r="E35" s="236"/>
      <c r="F35" s="239" t="s">
        <v>313</v>
      </c>
      <c r="G35" s="188">
        <v>103.50263</v>
      </c>
      <c r="H35" s="236">
        <v>42783</v>
      </c>
      <c r="I35" s="236">
        <v>43055</v>
      </c>
      <c r="J35" s="209" t="s">
        <v>76</v>
      </c>
      <c r="K35" s="18">
        <v>1</v>
      </c>
      <c r="L35" s="58">
        <v>103.5</v>
      </c>
      <c r="M35" s="239" t="s">
        <v>694</v>
      </c>
      <c r="N35" s="82" t="s">
        <v>692</v>
      </c>
      <c r="O35" s="209"/>
      <c r="P35" s="5"/>
    </row>
    <row r="36" spans="1:16" ht="60" customHeight="1" x14ac:dyDescent="0.25">
      <c r="A36" s="93">
        <v>35</v>
      </c>
      <c r="B36" s="239" t="s">
        <v>541</v>
      </c>
      <c r="C36" s="12" t="s">
        <v>194</v>
      </c>
      <c r="D36" s="31">
        <v>122.34</v>
      </c>
      <c r="E36" s="236">
        <v>42038</v>
      </c>
      <c r="F36" s="233"/>
      <c r="G36" s="188"/>
      <c r="H36" s="236"/>
      <c r="I36" s="236"/>
      <c r="J36" s="1"/>
      <c r="K36" s="1"/>
      <c r="L36" s="93"/>
      <c r="M36" s="239" t="s">
        <v>691</v>
      </c>
      <c r="N36" s="82" t="s">
        <v>692</v>
      </c>
      <c r="O36" s="209"/>
    </row>
    <row r="37" spans="1:16" ht="42" customHeight="1" x14ac:dyDescent="0.25">
      <c r="A37" s="93">
        <v>36</v>
      </c>
      <c r="B37" s="239" t="s">
        <v>213</v>
      </c>
      <c r="C37" s="41" t="s">
        <v>302</v>
      </c>
      <c r="D37" s="31">
        <v>122.34</v>
      </c>
      <c r="E37" s="236">
        <v>42409</v>
      </c>
      <c r="F37" s="239" t="s">
        <v>542</v>
      </c>
      <c r="G37" s="188">
        <v>98.120769999999993</v>
      </c>
      <c r="H37" s="236">
        <v>42860</v>
      </c>
      <c r="I37" s="236">
        <v>43135</v>
      </c>
      <c r="J37" s="209" t="s">
        <v>76</v>
      </c>
      <c r="K37" s="18">
        <v>1</v>
      </c>
      <c r="L37" s="58">
        <v>106.81182</v>
      </c>
      <c r="M37" s="239" t="s">
        <v>691</v>
      </c>
      <c r="N37" s="82" t="s">
        <v>692</v>
      </c>
      <c r="O37" s="209"/>
      <c r="P37" s="5"/>
    </row>
    <row r="38" spans="1:16" ht="47.25" customHeight="1" x14ac:dyDescent="0.25">
      <c r="A38" s="93">
        <v>37</v>
      </c>
      <c r="B38" s="239" t="s">
        <v>213</v>
      </c>
      <c r="C38" s="41" t="s">
        <v>474</v>
      </c>
      <c r="D38" s="31">
        <v>126.97</v>
      </c>
      <c r="E38" s="236">
        <v>42611</v>
      </c>
      <c r="F38" s="239" t="s">
        <v>475</v>
      </c>
      <c r="G38" s="188">
        <v>126.19283</v>
      </c>
      <c r="H38" s="236">
        <v>42774</v>
      </c>
      <c r="I38" s="236">
        <v>43046</v>
      </c>
      <c r="J38" s="239" t="s">
        <v>872</v>
      </c>
      <c r="K38" s="17">
        <v>0.5</v>
      </c>
      <c r="L38" s="58">
        <v>31.448029999999999</v>
      </c>
      <c r="M38" s="239" t="s">
        <v>691</v>
      </c>
      <c r="N38" s="82" t="s">
        <v>692</v>
      </c>
      <c r="O38" s="209"/>
      <c r="P38" s="5"/>
    </row>
    <row r="39" spans="1:16" ht="43.5" customHeight="1" x14ac:dyDescent="0.25">
      <c r="A39" s="93">
        <v>38</v>
      </c>
      <c r="B39" s="239" t="s">
        <v>213</v>
      </c>
      <c r="C39" s="41" t="s">
        <v>565</v>
      </c>
      <c r="D39" s="31">
        <v>122.34</v>
      </c>
      <c r="E39" s="236">
        <v>42611</v>
      </c>
      <c r="F39" s="239" t="s">
        <v>485</v>
      </c>
      <c r="G39" s="188">
        <v>105.39075</v>
      </c>
      <c r="H39" s="236">
        <v>42931</v>
      </c>
      <c r="I39" s="236">
        <v>43204</v>
      </c>
      <c r="J39" s="239" t="s">
        <v>873</v>
      </c>
      <c r="K39" s="17">
        <v>0.35</v>
      </c>
      <c r="L39" s="93">
        <v>0</v>
      </c>
      <c r="M39" s="239" t="s">
        <v>691</v>
      </c>
      <c r="N39" s="82" t="s">
        <v>692</v>
      </c>
      <c r="O39" s="209"/>
      <c r="P39" s="5"/>
    </row>
    <row r="40" spans="1:16" ht="42" customHeight="1" x14ac:dyDescent="0.25">
      <c r="A40" s="93">
        <v>39</v>
      </c>
      <c r="B40" s="239" t="s">
        <v>711</v>
      </c>
      <c r="C40" s="41" t="s">
        <v>568</v>
      </c>
      <c r="D40" s="31">
        <v>122.34</v>
      </c>
      <c r="E40" s="236">
        <v>42753</v>
      </c>
      <c r="F40" s="239" t="s">
        <v>569</v>
      </c>
      <c r="G40" s="188">
        <v>124.50039</v>
      </c>
      <c r="H40" s="236">
        <v>42999</v>
      </c>
      <c r="I40" s="236">
        <v>43271</v>
      </c>
      <c r="J40" s="239" t="s">
        <v>170</v>
      </c>
      <c r="K40" s="17">
        <v>0.9</v>
      </c>
      <c r="L40" s="93">
        <v>40.49</v>
      </c>
      <c r="M40" s="82" t="s">
        <v>693</v>
      </c>
      <c r="N40" s="239" t="s">
        <v>690</v>
      </c>
      <c r="O40" s="209"/>
      <c r="P40" s="5"/>
    </row>
    <row r="41" spans="1:16" ht="67.5" customHeight="1" x14ac:dyDescent="0.25">
      <c r="A41" s="93">
        <v>40</v>
      </c>
      <c r="B41" s="239" t="s">
        <v>213</v>
      </c>
      <c r="C41" s="41" t="s">
        <v>598</v>
      </c>
      <c r="D41" s="31">
        <v>0</v>
      </c>
      <c r="E41" s="236"/>
      <c r="F41" s="239" t="s">
        <v>599</v>
      </c>
      <c r="G41" s="188">
        <v>106.95</v>
      </c>
      <c r="H41" s="236">
        <v>43014</v>
      </c>
      <c r="I41" s="236">
        <v>42921</v>
      </c>
      <c r="J41" s="239" t="s">
        <v>727</v>
      </c>
      <c r="K41" s="17">
        <v>0.45</v>
      </c>
      <c r="L41" s="93">
        <v>27.85</v>
      </c>
      <c r="M41" s="239" t="s">
        <v>691</v>
      </c>
      <c r="N41" s="82" t="s">
        <v>692</v>
      </c>
      <c r="O41" s="209"/>
      <c r="P41" s="5"/>
    </row>
    <row r="42" spans="1:16" ht="42" customHeight="1" x14ac:dyDescent="0.25">
      <c r="A42" s="93">
        <v>41</v>
      </c>
      <c r="B42" s="239" t="s">
        <v>125</v>
      </c>
      <c r="C42" s="41" t="s">
        <v>849</v>
      </c>
      <c r="D42" s="31">
        <v>0</v>
      </c>
      <c r="E42" s="236">
        <v>42495</v>
      </c>
      <c r="F42" s="239" t="s">
        <v>644</v>
      </c>
      <c r="G42" s="188">
        <v>105.12886</v>
      </c>
      <c r="H42" s="236">
        <v>43133</v>
      </c>
      <c r="I42" s="236">
        <v>43344</v>
      </c>
      <c r="J42" s="209" t="s">
        <v>76</v>
      </c>
      <c r="K42" s="18">
        <v>1</v>
      </c>
      <c r="L42" s="58">
        <v>56.77</v>
      </c>
      <c r="M42" s="82" t="s">
        <v>1135</v>
      </c>
      <c r="N42" s="82" t="s">
        <v>1</v>
      </c>
      <c r="O42" s="209"/>
    </row>
    <row r="43" spans="1:16" ht="48.75" customHeight="1" x14ac:dyDescent="0.25">
      <c r="A43" s="93">
        <v>42</v>
      </c>
      <c r="B43" s="239" t="s">
        <v>126</v>
      </c>
      <c r="C43" s="41" t="s">
        <v>656</v>
      </c>
      <c r="D43" s="31">
        <v>126.97</v>
      </c>
      <c r="E43" s="236">
        <v>42633</v>
      </c>
      <c r="F43" s="239" t="s">
        <v>657</v>
      </c>
      <c r="G43" s="188">
        <v>102.58</v>
      </c>
      <c r="H43" s="236"/>
      <c r="I43" s="236"/>
      <c r="J43" s="239" t="s">
        <v>836</v>
      </c>
      <c r="K43" s="17">
        <v>0.12</v>
      </c>
      <c r="L43" s="93"/>
      <c r="M43" s="82" t="s">
        <v>1135</v>
      </c>
      <c r="N43" s="82"/>
      <c r="O43" s="209"/>
      <c r="P43" s="5"/>
    </row>
    <row r="44" spans="1:16" ht="48.75" customHeight="1" x14ac:dyDescent="0.25">
      <c r="A44" s="93">
        <v>43</v>
      </c>
      <c r="B44" s="239" t="s">
        <v>126</v>
      </c>
      <c r="C44" s="41" t="s">
        <v>664</v>
      </c>
      <c r="D44" s="31">
        <v>122.34</v>
      </c>
      <c r="E44" s="236">
        <v>42983</v>
      </c>
      <c r="F44" s="239" t="s">
        <v>665</v>
      </c>
      <c r="G44" s="188">
        <v>102.58168999999999</v>
      </c>
      <c r="H44" s="236">
        <v>43144</v>
      </c>
      <c r="I44" s="236">
        <v>43781</v>
      </c>
      <c r="J44" s="239" t="s">
        <v>727</v>
      </c>
      <c r="K44" s="17">
        <v>0.45</v>
      </c>
      <c r="L44" s="93"/>
      <c r="M44" s="239" t="s">
        <v>1135</v>
      </c>
      <c r="N44" s="82"/>
      <c r="O44" s="209"/>
      <c r="P44" s="5"/>
    </row>
    <row r="45" spans="1:16" ht="51" customHeight="1" x14ac:dyDescent="0.25">
      <c r="A45" s="93">
        <v>44</v>
      </c>
      <c r="B45" s="239" t="s">
        <v>221</v>
      </c>
      <c r="C45" s="41" t="s">
        <v>759</v>
      </c>
      <c r="D45" s="31">
        <v>122.34</v>
      </c>
      <c r="E45" s="236"/>
      <c r="F45" s="239" t="s">
        <v>760</v>
      </c>
      <c r="G45" s="188">
        <v>98.774979999999999</v>
      </c>
      <c r="H45" s="236">
        <v>43237</v>
      </c>
      <c r="I45" s="236">
        <v>43512</v>
      </c>
      <c r="J45" s="239" t="s">
        <v>727</v>
      </c>
      <c r="K45" s="17">
        <v>0.65</v>
      </c>
      <c r="L45" s="58">
        <v>63</v>
      </c>
      <c r="M45" s="82" t="s">
        <v>693</v>
      </c>
      <c r="N45" s="239" t="s">
        <v>690</v>
      </c>
      <c r="O45" s="209"/>
    </row>
    <row r="46" spans="1:16" ht="60" customHeight="1" x14ac:dyDescent="0.25">
      <c r="A46" s="93">
        <v>45</v>
      </c>
      <c r="B46" s="239" t="s">
        <v>230</v>
      </c>
      <c r="C46" s="41" t="s">
        <v>791</v>
      </c>
      <c r="D46" s="240">
        <v>127.28416</v>
      </c>
      <c r="E46" s="236">
        <v>42713</v>
      </c>
      <c r="F46" s="239" t="s">
        <v>792</v>
      </c>
      <c r="G46" s="188">
        <v>104.03086</v>
      </c>
      <c r="H46" s="1"/>
      <c r="I46" s="1"/>
      <c r="J46" s="93"/>
      <c r="K46" s="1"/>
      <c r="L46" s="1"/>
      <c r="N46" s="1"/>
      <c r="O46" s="239" t="s">
        <v>176</v>
      </c>
    </row>
    <row r="47" spans="1:16" ht="48.75" customHeight="1" x14ac:dyDescent="0.25">
      <c r="A47" s="93">
        <v>46</v>
      </c>
      <c r="B47" s="239" t="s">
        <v>212</v>
      </c>
      <c r="C47" s="41" t="s">
        <v>852</v>
      </c>
      <c r="D47" s="31">
        <v>122.34</v>
      </c>
      <c r="E47" s="236">
        <v>42450</v>
      </c>
      <c r="F47" s="239" t="s">
        <v>379</v>
      </c>
      <c r="G47" s="188">
        <v>98.915530000000004</v>
      </c>
      <c r="H47" s="236"/>
      <c r="I47" s="236"/>
      <c r="J47" s="209"/>
      <c r="K47" s="18"/>
      <c r="L47" s="58"/>
      <c r="M47" s="82" t="s">
        <v>693</v>
      </c>
      <c r="N47" s="239" t="s">
        <v>690</v>
      </c>
      <c r="O47" s="209" t="s">
        <v>977</v>
      </c>
      <c r="P47" s="5"/>
    </row>
    <row r="48" spans="1:16" ht="48.75" customHeight="1" x14ac:dyDescent="0.25">
      <c r="A48" s="93">
        <v>47</v>
      </c>
      <c r="B48" s="239" t="s">
        <v>212</v>
      </c>
      <c r="C48" s="41" t="s">
        <v>854</v>
      </c>
      <c r="D48" s="31">
        <v>122.34</v>
      </c>
      <c r="E48" s="236"/>
      <c r="F48" s="239" t="s">
        <v>569</v>
      </c>
      <c r="G48" s="188">
        <v>98.915530000000004</v>
      </c>
      <c r="H48" s="236">
        <v>43421</v>
      </c>
      <c r="I48" s="236" t="s">
        <v>984</v>
      </c>
      <c r="J48" s="233" t="s">
        <v>976</v>
      </c>
      <c r="K48" s="17">
        <v>0.05</v>
      </c>
      <c r="L48" s="58"/>
      <c r="M48" s="82" t="s">
        <v>693</v>
      </c>
      <c r="N48" s="239" t="s">
        <v>690</v>
      </c>
      <c r="O48" s="209"/>
      <c r="P48" s="5"/>
    </row>
    <row r="49" spans="1:16" ht="48.75" customHeight="1" x14ac:dyDescent="0.25">
      <c r="A49" s="93">
        <v>48</v>
      </c>
      <c r="B49" s="239" t="s">
        <v>212</v>
      </c>
      <c r="C49" s="41" t="s">
        <v>856</v>
      </c>
      <c r="D49" s="31">
        <v>122.34</v>
      </c>
      <c r="E49" s="236"/>
      <c r="F49" s="239" t="s">
        <v>569</v>
      </c>
      <c r="G49" s="188">
        <v>98.915530000000004</v>
      </c>
      <c r="H49" s="236">
        <v>43421</v>
      </c>
      <c r="I49" s="236" t="s">
        <v>984</v>
      </c>
      <c r="J49" s="233" t="s">
        <v>976</v>
      </c>
      <c r="K49" s="17">
        <v>0.02</v>
      </c>
      <c r="L49" s="58"/>
      <c r="M49" s="82" t="s">
        <v>693</v>
      </c>
      <c r="N49" s="239" t="s">
        <v>690</v>
      </c>
      <c r="O49" s="209"/>
      <c r="P49" s="5"/>
    </row>
    <row r="50" spans="1:16" ht="45" x14ac:dyDescent="0.25">
      <c r="A50" s="93">
        <v>49</v>
      </c>
      <c r="B50" s="239" t="s">
        <v>541</v>
      </c>
      <c r="C50" s="41" t="s">
        <v>877</v>
      </c>
      <c r="D50" s="31">
        <v>122.34</v>
      </c>
      <c r="E50" s="236"/>
      <c r="F50" s="239" t="s">
        <v>878</v>
      </c>
      <c r="G50" s="235">
        <v>137.91094000000001</v>
      </c>
      <c r="H50" s="236"/>
      <c r="I50" s="236"/>
      <c r="J50" s="233" t="s">
        <v>976</v>
      </c>
      <c r="K50" s="18"/>
      <c r="L50" s="235"/>
      <c r="M50" s="238" t="s">
        <v>691</v>
      </c>
      <c r="N50" s="239" t="s">
        <v>1154</v>
      </c>
      <c r="O50" s="209"/>
    </row>
    <row r="51" spans="1:16" ht="48.75" customHeight="1" x14ac:dyDescent="0.25">
      <c r="A51" s="93">
        <v>50</v>
      </c>
      <c r="B51" s="239" t="s">
        <v>204</v>
      </c>
      <c r="C51" s="41" t="s">
        <v>855</v>
      </c>
      <c r="D51" s="31">
        <v>122.34</v>
      </c>
      <c r="E51" s="236"/>
      <c r="F51" s="239" t="s">
        <v>569</v>
      </c>
      <c r="G51" s="188">
        <v>102.09407</v>
      </c>
      <c r="H51" s="236"/>
      <c r="I51" s="236"/>
      <c r="J51" s="209"/>
      <c r="K51" s="18"/>
      <c r="L51" s="58"/>
      <c r="M51" s="82" t="s">
        <v>693</v>
      </c>
      <c r="N51" s="239" t="s">
        <v>690</v>
      </c>
      <c r="O51" s="209" t="s">
        <v>853</v>
      </c>
      <c r="P51" s="5"/>
    </row>
    <row r="52" spans="1:16" ht="48.75" customHeight="1" x14ac:dyDescent="0.25">
      <c r="A52" s="93">
        <v>51</v>
      </c>
      <c r="B52" s="239" t="s">
        <v>203</v>
      </c>
      <c r="C52" s="41" t="s">
        <v>881</v>
      </c>
      <c r="D52" s="31">
        <v>122.34</v>
      </c>
      <c r="E52" s="236"/>
      <c r="F52" s="239" t="s">
        <v>882</v>
      </c>
      <c r="G52" s="188">
        <v>102.89404999999999</v>
      </c>
      <c r="H52" s="236">
        <v>43290</v>
      </c>
      <c r="I52" s="236">
        <v>43563</v>
      </c>
      <c r="J52" s="239" t="s">
        <v>848</v>
      </c>
      <c r="K52" s="17">
        <v>0.65</v>
      </c>
      <c r="L52" s="241">
        <v>32.01</v>
      </c>
      <c r="M52" s="82" t="s">
        <v>1123</v>
      </c>
      <c r="N52" s="239"/>
      <c r="O52" s="209"/>
      <c r="P52" s="5"/>
    </row>
    <row r="53" spans="1:16" ht="48.75" customHeight="1" x14ac:dyDescent="0.25">
      <c r="A53" s="93">
        <v>51</v>
      </c>
      <c r="B53" s="239" t="s">
        <v>226</v>
      </c>
      <c r="C53" s="41" t="s">
        <v>1041</v>
      </c>
      <c r="D53" s="31"/>
      <c r="E53" s="236"/>
      <c r="F53" s="239" t="s">
        <v>1042</v>
      </c>
      <c r="G53" s="188">
        <v>136.58311</v>
      </c>
      <c r="H53" s="236"/>
      <c r="I53" s="236"/>
      <c r="J53" s="239"/>
      <c r="K53" s="18"/>
      <c r="L53" s="241"/>
      <c r="M53" s="82" t="s">
        <v>1043</v>
      </c>
      <c r="N53" s="239" t="s">
        <v>690</v>
      </c>
      <c r="O53" s="82" t="s">
        <v>1040</v>
      </c>
      <c r="P53" s="5"/>
    </row>
    <row r="54" spans="1:16" ht="48.75" customHeight="1" x14ac:dyDescent="0.25">
      <c r="A54" s="93">
        <v>51</v>
      </c>
      <c r="B54" s="239" t="s">
        <v>221</v>
      </c>
      <c r="C54" s="41" t="s">
        <v>1044</v>
      </c>
      <c r="D54" s="31">
        <v>122.34</v>
      </c>
      <c r="E54" s="236"/>
      <c r="F54" s="239" t="s">
        <v>108</v>
      </c>
      <c r="G54" s="188">
        <v>132.95222999999999</v>
      </c>
      <c r="H54" s="236"/>
      <c r="I54" s="236"/>
      <c r="J54" s="239" t="s">
        <v>184</v>
      </c>
      <c r="K54" s="18"/>
      <c r="L54" s="241"/>
      <c r="M54" s="82" t="s">
        <v>693</v>
      </c>
      <c r="N54" s="239" t="s">
        <v>690</v>
      </c>
      <c r="O54" s="82" t="s">
        <v>1040</v>
      </c>
      <c r="P54" s="5"/>
    </row>
    <row r="55" spans="1:16" ht="48.75" customHeight="1" x14ac:dyDescent="0.25">
      <c r="A55" s="93">
        <v>51</v>
      </c>
      <c r="B55" s="239" t="s">
        <v>125</v>
      </c>
      <c r="C55" s="41" t="s">
        <v>1151</v>
      </c>
      <c r="D55" s="31"/>
      <c r="E55" s="236"/>
      <c r="F55" s="239" t="s">
        <v>1152</v>
      </c>
      <c r="G55" s="188">
        <v>145</v>
      </c>
      <c r="H55" s="236">
        <v>43421</v>
      </c>
      <c r="I55" s="236">
        <v>43693</v>
      </c>
      <c r="J55" s="239" t="s">
        <v>836</v>
      </c>
      <c r="K55" s="18">
        <v>0.1</v>
      </c>
      <c r="L55" s="241"/>
      <c r="M55" s="82" t="s">
        <v>1135</v>
      </c>
      <c r="N55" s="239"/>
      <c r="O55" s="82"/>
      <c r="P55" s="5"/>
    </row>
    <row r="56" spans="1:16" ht="48.75" customHeight="1" x14ac:dyDescent="0.25">
      <c r="A56" s="93">
        <v>51</v>
      </c>
      <c r="B56" s="239" t="s">
        <v>712</v>
      </c>
      <c r="C56" s="41" t="s">
        <v>1163</v>
      </c>
      <c r="D56" s="31"/>
      <c r="E56" s="236"/>
      <c r="F56" s="239"/>
      <c r="G56" s="188"/>
      <c r="H56" s="236"/>
      <c r="I56" s="236"/>
      <c r="J56" s="239" t="s">
        <v>480</v>
      </c>
      <c r="K56" s="18">
        <v>0.2</v>
      </c>
      <c r="L56" s="241"/>
      <c r="M56" s="82"/>
      <c r="N56" s="239"/>
      <c r="O56" s="82"/>
      <c r="P56" s="5"/>
    </row>
    <row r="57" spans="1:16" ht="42" customHeight="1" x14ac:dyDescent="0.25">
      <c r="A57" s="93"/>
      <c r="B57" s="233"/>
      <c r="C57" s="209" t="s">
        <v>195</v>
      </c>
      <c r="D57" s="210">
        <f>SUM(D4:D45)</f>
        <v>4251.0069999999996</v>
      </c>
      <c r="E57" s="40"/>
      <c r="F57" s="209"/>
      <c r="G57" s="37"/>
      <c r="H57" s="38"/>
      <c r="I57" s="38"/>
      <c r="J57" s="1"/>
      <c r="K57" s="1"/>
      <c r="L57" s="25">
        <f>SUM(L11:L36)</f>
        <v>1831.675</v>
      </c>
      <c r="M57" s="25"/>
      <c r="N57" s="25"/>
      <c r="O57" s="233"/>
    </row>
    <row r="66" ht="21" customHeight="1" x14ac:dyDescent="0.25"/>
  </sheetData>
  <mergeCells count="20">
    <mergeCell ref="O8:O10"/>
    <mergeCell ref="L19:L21"/>
    <mergeCell ref="G19:G21"/>
    <mergeCell ref="O2:O3"/>
    <mergeCell ref="F17:F18"/>
    <mergeCell ref="M2:M3"/>
    <mergeCell ref="N2:N3"/>
    <mergeCell ref="H2:H3"/>
    <mergeCell ref="I2:I3"/>
    <mergeCell ref="J2:K2"/>
    <mergeCell ref="G17:G18"/>
    <mergeCell ref="H17:H18"/>
    <mergeCell ref="I17:I18"/>
    <mergeCell ref="A1:O1"/>
    <mergeCell ref="A2:A3"/>
    <mergeCell ref="C2:C3"/>
    <mergeCell ref="F2:F3"/>
    <mergeCell ref="G2:G3"/>
    <mergeCell ref="B2:B3"/>
    <mergeCell ref="D2:E2"/>
  </mergeCells>
  <pageMargins left="0.27559055118110198" right="0.15748031496063" top="0.39370078740157499" bottom="0.15748031496063" header="0.196850393700787" footer="0.15748031496063"/>
  <pageSetup paperSize="9" scale="71" orientation="landscape" horizontalDpi="200" verticalDpi="200" r:id="rId1"/>
  <headerFooter>
    <oddHeader>&amp;R&amp;"-,Bold"&amp;18May-2018</oddHeader>
  </headerFooter>
  <rowBreaks count="2" manualBreakCount="2">
    <brk id="13" max="14" man="1"/>
    <brk id="5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topLeftCell="H13" zoomScale="98" zoomScaleSheetLayoutView="98" workbookViewId="0">
      <selection activeCell="M20" sqref="M20"/>
    </sheetView>
  </sheetViews>
  <sheetFormatPr defaultColWidth="9.140625" defaultRowHeight="15" x14ac:dyDescent="0.25"/>
  <cols>
    <col min="1" max="1" width="5.140625" style="187" customWidth="1"/>
    <col min="2" max="2" width="10.42578125" style="190" customWidth="1"/>
    <col min="3" max="3" width="20.42578125" style="5" customWidth="1"/>
    <col min="4" max="4" width="15.7109375" style="5" customWidth="1"/>
    <col min="5" max="5" width="12.7109375" style="5" customWidth="1"/>
    <col min="6" max="6" width="13.42578125" style="66" customWidth="1"/>
    <col min="7" max="7" width="12.5703125" style="187" customWidth="1"/>
    <col min="8" max="8" width="10.5703125" style="5" customWidth="1"/>
    <col min="9" max="9" width="16.28515625" style="5" customWidth="1"/>
    <col min="10" max="10" width="12.5703125" style="187" customWidth="1"/>
    <col min="11" max="11" width="14.28515625" style="187" customWidth="1"/>
    <col min="12" max="12" width="9.28515625" style="5" customWidth="1"/>
    <col min="13" max="13" width="36.140625" style="5" customWidth="1"/>
    <col min="14" max="16384" width="9.140625" style="5"/>
  </cols>
  <sheetData>
    <row r="1" spans="1:14" ht="26.25" x14ac:dyDescent="0.25">
      <c r="A1" s="247" t="s">
        <v>1129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4" ht="64.5" customHeight="1" x14ac:dyDescent="0.25">
      <c r="A2" s="209" t="s">
        <v>2</v>
      </c>
      <c r="B2" s="249" t="s">
        <v>731</v>
      </c>
      <c r="C2" s="249"/>
      <c r="D2" s="209" t="s">
        <v>732</v>
      </c>
      <c r="E2" s="249" t="s">
        <v>1056</v>
      </c>
      <c r="F2" s="249"/>
      <c r="G2" s="249" t="s">
        <v>1057</v>
      </c>
      <c r="H2" s="249"/>
      <c r="I2" s="209" t="s">
        <v>735</v>
      </c>
      <c r="J2" s="209" t="s">
        <v>1058</v>
      </c>
      <c r="K2" s="209" t="s">
        <v>737</v>
      </c>
      <c r="L2" s="209" t="s">
        <v>72</v>
      </c>
      <c r="M2" s="209" t="s">
        <v>758</v>
      </c>
      <c r="N2" s="202"/>
    </row>
    <row r="3" spans="1:14" ht="41.25" customHeight="1" x14ac:dyDescent="0.25">
      <c r="A3" s="211">
        <v>1</v>
      </c>
      <c r="B3" s="249" t="s">
        <v>1073</v>
      </c>
      <c r="C3" s="249"/>
      <c r="D3" s="115" t="s">
        <v>1077</v>
      </c>
      <c r="E3" s="300">
        <v>23</v>
      </c>
      <c r="F3" s="301"/>
      <c r="G3" s="298" t="s">
        <v>1078</v>
      </c>
      <c r="H3" s="299"/>
      <c r="I3" s="211">
        <v>23</v>
      </c>
      <c r="J3" s="211">
        <v>22</v>
      </c>
      <c r="K3" s="93">
        <v>12</v>
      </c>
      <c r="L3" s="211">
        <v>8</v>
      </c>
      <c r="M3" s="209" t="s">
        <v>1128</v>
      </c>
      <c r="N3" s="184"/>
    </row>
    <row r="4" spans="1:14" ht="24.75" customHeight="1" x14ac:dyDescent="0.25">
      <c r="A4" s="400" t="s">
        <v>1071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  <c r="N4" s="403"/>
    </row>
    <row r="5" spans="1:14" ht="46.5" customHeight="1" x14ac:dyDescent="0.25">
      <c r="A5" s="291" t="s">
        <v>2</v>
      </c>
      <c r="B5" s="291" t="s">
        <v>216</v>
      </c>
      <c r="C5" s="291" t="s">
        <v>3</v>
      </c>
      <c r="D5" s="243" t="s">
        <v>696</v>
      </c>
      <c r="E5" s="244"/>
      <c r="F5" s="291" t="s">
        <v>79</v>
      </c>
      <c r="G5" s="224" t="s">
        <v>319</v>
      </c>
      <c r="H5" s="291" t="s">
        <v>4</v>
      </c>
      <c r="I5" s="291" t="s">
        <v>5</v>
      </c>
      <c r="J5" s="214" t="s">
        <v>6</v>
      </c>
      <c r="K5" s="258" t="s">
        <v>297</v>
      </c>
      <c r="L5" s="258"/>
      <c r="M5" s="291" t="s">
        <v>59</v>
      </c>
    </row>
    <row r="6" spans="1:14" ht="25.5" customHeight="1" thickBot="1" x14ac:dyDescent="0.3">
      <c r="A6" s="259"/>
      <c r="B6" s="259"/>
      <c r="C6" s="259"/>
      <c r="D6" s="117" t="s">
        <v>841</v>
      </c>
      <c r="E6" s="117" t="s">
        <v>682</v>
      </c>
      <c r="F6" s="259"/>
      <c r="G6" s="117" t="s">
        <v>332</v>
      </c>
      <c r="H6" s="259"/>
      <c r="I6" s="259"/>
      <c r="J6" s="117" t="s">
        <v>761</v>
      </c>
      <c r="K6" s="117" t="s">
        <v>7</v>
      </c>
      <c r="L6" s="117" t="s">
        <v>0</v>
      </c>
      <c r="M6" s="259"/>
    </row>
    <row r="7" spans="1:14" x14ac:dyDescent="0.25">
      <c r="A7" s="214">
        <v>1</v>
      </c>
      <c r="B7" s="214">
        <v>2</v>
      </c>
      <c r="C7" s="214">
        <v>3</v>
      </c>
      <c r="D7" s="214">
        <v>4</v>
      </c>
      <c r="E7" s="214">
        <v>5</v>
      </c>
      <c r="F7" s="214">
        <v>6</v>
      </c>
      <c r="G7" s="214">
        <v>7</v>
      </c>
      <c r="H7" s="214">
        <v>8</v>
      </c>
      <c r="I7" s="214">
        <v>9</v>
      </c>
      <c r="J7" s="214">
        <v>10</v>
      </c>
      <c r="K7" s="214">
        <v>11</v>
      </c>
      <c r="L7" s="214">
        <v>12</v>
      </c>
      <c r="M7" s="214">
        <v>13</v>
      </c>
    </row>
    <row r="8" spans="1:14" ht="45" x14ac:dyDescent="0.25">
      <c r="A8" s="233">
        <v>1</v>
      </c>
      <c r="B8" s="239" t="s">
        <v>600</v>
      </c>
      <c r="C8" s="41" t="s">
        <v>762</v>
      </c>
      <c r="D8" s="240">
        <v>127.28416</v>
      </c>
      <c r="E8" s="236">
        <v>42713</v>
      </c>
      <c r="F8" s="239" t="s">
        <v>763</v>
      </c>
      <c r="G8" s="188">
        <v>106.9385</v>
      </c>
      <c r="H8" s="92"/>
      <c r="I8" s="92"/>
      <c r="J8" s="188"/>
      <c r="K8" s="233" t="s">
        <v>184</v>
      </c>
      <c r="L8" s="18" t="s">
        <v>1</v>
      </c>
      <c r="M8" s="209" t="s">
        <v>1074</v>
      </c>
    </row>
    <row r="9" spans="1:14" ht="47.25" customHeight="1" x14ac:dyDescent="0.25">
      <c r="A9" s="233">
        <v>2</v>
      </c>
      <c r="B9" s="239" t="s">
        <v>601</v>
      </c>
      <c r="C9" s="41" t="s">
        <v>764</v>
      </c>
      <c r="D9" s="240">
        <v>127.28416</v>
      </c>
      <c r="E9" s="236">
        <v>42713</v>
      </c>
      <c r="F9" s="239" t="s">
        <v>843</v>
      </c>
      <c r="G9" s="188">
        <v>107.75302000000001</v>
      </c>
      <c r="H9" s="236">
        <v>43106</v>
      </c>
      <c r="I9" s="236">
        <v>43348</v>
      </c>
      <c r="J9" s="93" t="s">
        <v>1</v>
      </c>
      <c r="K9" s="239" t="s">
        <v>43</v>
      </c>
      <c r="L9" s="17">
        <v>0.15</v>
      </c>
      <c r="M9" s="209" t="s">
        <v>1047</v>
      </c>
    </row>
    <row r="10" spans="1:14" ht="62.25" customHeight="1" x14ac:dyDescent="0.25">
      <c r="A10" s="233">
        <v>3</v>
      </c>
      <c r="B10" s="239" t="s">
        <v>496</v>
      </c>
      <c r="C10" s="41" t="s">
        <v>765</v>
      </c>
      <c r="D10" s="240">
        <v>127.28416</v>
      </c>
      <c r="E10" s="236">
        <v>42713</v>
      </c>
      <c r="F10" s="239" t="s">
        <v>766</v>
      </c>
      <c r="G10" s="188">
        <v>106.96679</v>
      </c>
      <c r="H10" s="236">
        <v>43326</v>
      </c>
      <c r="I10" s="236">
        <v>43598</v>
      </c>
      <c r="J10" s="93"/>
      <c r="K10" s="54" t="s">
        <v>72</v>
      </c>
      <c r="L10" s="17">
        <v>0</v>
      </c>
      <c r="M10" s="209" t="s">
        <v>1127</v>
      </c>
    </row>
    <row r="11" spans="1:14" ht="66.75" customHeight="1" x14ac:dyDescent="0.25">
      <c r="A11" s="233">
        <v>4</v>
      </c>
      <c r="B11" s="239" t="s">
        <v>602</v>
      </c>
      <c r="C11" s="41" t="s">
        <v>767</v>
      </c>
      <c r="D11" s="240">
        <v>127.28416</v>
      </c>
      <c r="E11" s="236">
        <v>42713</v>
      </c>
      <c r="F11" s="239" t="s">
        <v>562</v>
      </c>
      <c r="G11" s="188">
        <v>103.94</v>
      </c>
      <c r="H11" s="137"/>
      <c r="I11" s="1"/>
      <c r="J11" s="93"/>
      <c r="K11" s="54" t="s">
        <v>72</v>
      </c>
      <c r="L11" s="1"/>
      <c r="M11" s="209" t="s">
        <v>1048</v>
      </c>
    </row>
    <row r="12" spans="1:14" ht="69" customHeight="1" x14ac:dyDescent="0.25">
      <c r="A12" s="233">
        <v>5</v>
      </c>
      <c r="B12" s="239" t="s">
        <v>602</v>
      </c>
      <c r="C12" s="41" t="s">
        <v>768</v>
      </c>
      <c r="D12" s="240">
        <v>127.28416</v>
      </c>
      <c r="E12" s="236">
        <v>42713</v>
      </c>
      <c r="F12" s="239" t="s">
        <v>108</v>
      </c>
      <c r="G12" s="188">
        <v>101.9</v>
      </c>
      <c r="H12" s="1"/>
      <c r="I12" s="1"/>
      <c r="J12" s="93"/>
      <c r="K12" s="54" t="s">
        <v>72</v>
      </c>
      <c r="L12" s="1"/>
      <c r="M12" s="209" t="s">
        <v>1049</v>
      </c>
    </row>
    <row r="13" spans="1:14" ht="45" x14ac:dyDescent="0.25">
      <c r="A13" s="233">
        <v>6</v>
      </c>
      <c r="B13" s="239" t="s">
        <v>603</v>
      </c>
      <c r="C13" s="41" t="s">
        <v>769</v>
      </c>
      <c r="D13" s="240">
        <v>127.28416</v>
      </c>
      <c r="E13" s="236">
        <v>42713</v>
      </c>
      <c r="F13" s="71"/>
      <c r="G13" s="188"/>
      <c r="H13" s="1"/>
      <c r="I13" s="1"/>
      <c r="J13" s="93"/>
      <c r="K13" s="54" t="s">
        <v>72</v>
      </c>
      <c r="L13" s="1"/>
      <c r="M13" s="211" t="s">
        <v>159</v>
      </c>
    </row>
    <row r="14" spans="1:14" ht="45" x14ac:dyDescent="0.25">
      <c r="A14" s="233">
        <v>7</v>
      </c>
      <c r="B14" s="239" t="s">
        <v>604</v>
      </c>
      <c r="C14" s="41" t="s">
        <v>770</v>
      </c>
      <c r="D14" s="240">
        <v>127.28416</v>
      </c>
      <c r="E14" s="236">
        <v>42713</v>
      </c>
      <c r="F14" s="239" t="s">
        <v>771</v>
      </c>
      <c r="G14" s="188">
        <v>106.95928000000001</v>
      </c>
      <c r="H14" s="1"/>
      <c r="I14" s="1"/>
      <c r="J14" s="93"/>
      <c r="K14" s="54" t="s">
        <v>72</v>
      </c>
      <c r="L14" s="1"/>
      <c r="M14" s="209" t="s">
        <v>9</v>
      </c>
    </row>
    <row r="15" spans="1:14" ht="45" x14ac:dyDescent="0.25">
      <c r="A15" s="233">
        <v>8</v>
      </c>
      <c r="B15" s="239" t="s">
        <v>501</v>
      </c>
      <c r="C15" s="41" t="s">
        <v>774</v>
      </c>
      <c r="D15" s="240">
        <v>127.28416</v>
      </c>
      <c r="E15" s="236">
        <v>42713</v>
      </c>
      <c r="F15" s="239" t="s">
        <v>775</v>
      </c>
      <c r="G15" s="188">
        <v>101.78172000000001</v>
      </c>
      <c r="H15" s="236">
        <v>43526</v>
      </c>
      <c r="I15" s="236">
        <v>43800</v>
      </c>
      <c r="J15" s="93"/>
      <c r="K15" s="54" t="s">
        <v>976</v>
      </c>
      <c r="L15" s="17">
        <v>0.1</v>
      </c>
      <c r="M15" s="209"/>
    </row>
    <row r="16" spans="1:14" ht="45" x14ac:dyDescent="0.25">
      <c r="A16" s="233">
        <v>9</v>
      </c>
      <c r="B16" s="239" t="s">
        <v>606</v>
      </c>
      <c r="C16" s="41" t="s">
        <v>776</v>
      </c>
      <c r="D16" s="240">
        <v>127.28416</v>
      </c>
      <c r="E16" s="236">
        <v>42713</v>
      </c>
      <c r="F16" s="239" t="s">
        <v>1050</v>
      </c>
      <c r="G16" s="188">
        <v>105.18</v>
      </c>
      <c r="H16" s="1"/>
      <c r="I16" s="1"/>
      <c r="J16" s="93"/>
      <c r="K16" s="54" t="s">
        <v>72</v>
      </c>
      <c r="L16" s="1"/>
      <c r="M16" s="209" t="s">
        <v>1024</v>
      </c>
    </row>
    <row r="17" spans="1:13" ht="54.75" customHeight="1" x14ac:dyDescent="0.25">
      <c r="A17" s="233">
        <v>10</v>
      </c>
      <c r="B17" s="239" t="s">
        <v>607</v>
      </c>
      <c r="C17" s="41" t="s">
        <v>777</v>
      </c>
      <c r="D17" s="240">
        <v>127.28416</v>
      </c>
      <c r="E17" s="236">
        <v>42713</v>
      </c>
      <c r="F17" s="239" t="s">
        <v>778</v>
      </c>
      <c r="G17" s="188">
        <v>105.81023999999999</v>
      </c>
      <c r="H17" s="1"/>
      <c r="I17" s="1"/>
      <c r="J17" s="58">
        <v>24</v>
      </c>
      <c r="K17" s="239" t="s">
        <v>170</v>
      </c>
      <c r="L17" s="17">
        <v>0.65</v>
      </c>
      <c r="M17" s="209"/>
    </row>
    <row r="18" spans="1:13" ht="62.25" customHeight="1" x14ac:dyDescent="0.25">
      <c r="A18" s="233">
        <v>11</v>
      </c>
      <c r="B18" s="239" t="s">
        <v>607</v>
      </c>
      <c r="C18" s="41" t="s">
        <v>779</v>
      </c>
      <c r="D18" s="240">
        <v>127.28416</v>
      </c>
      <c r="E18" s="236">
        <v>42713</v>
      </c>
      <c r="F18" s="239" t="s">
        <v>778</v>
      </c>
      <c r="G18" s="188">
        <v>105.81023999999999</v>
      </c>
      <c r="H18" s="1"/>
      <c r="I18" s="1"/>
      <c r="J18" s="58">
        <v>23</v>
      </c>
      <c r="K18" s="239" t="s">
        <v>980</v>
      </c>
      <c r="L18" s="17">
        <v>0.3</v>
      </c>
      <c r="M18" s="209"/>
    </row>
    <row r="19" spans="1:13" s="150" customFormat="1" ht="34.5" customHeight="1" x14ac:dyDescent="0.25">
      <c r="A19" s="233">
        <v>12</v>
      </c>
      <c r="B19" s="239" t="s">
        <v>608</v>
      </c>
      <c r="C19" s="41" t="s">
        <v>780</v>
      </c>
      <c r="D19" s="240">
        <v>127.28416</v>
      </c>
      <c r="E19" s="236">
        <v>42713</v>
      </c>
      <c r="F19" s="239" t="s">
        <v>845</v>
      </c>
      <c r="G19" s="188">
        <v>103.381</v>
      </c>
      <c r="H19" s="92">
        <v>43250</v>
      </c>
      <c r="I19" s="54" t="s">
        <v>846</v>
      </c>
      <c r="J19" s="93">
        <v>54.95</v>
      </c>
      <c r="K19" s="239" t="s">
        <v>170</v>
      </c>
      <c r="L19" s="17">
        <v>0.8</v>
      </c>
      <c r="M19" s="1"/>
    </row>
    <row r="20" spans="1:13" s="150" customFormat="1" ht="33.75" customHeight="1" x14ac:dyDescent="0.25">
      <c r="A20" s="233">
        <v>13</v>
      </c>
      <c r="B20" s="239" t="s">
        <v>608</v>
      </c>
      <c r="C20" s="41" t="s">
        <v>781</v>
      </c>
      <c r="D20" s="240">
        <v>127.28416</v>
      </c>
      <c r="E20" s="236">
        <v>42713</v>
      </c>
      <c r="F20" s="239" t="s">
        <v>782</v>
      </c>
      <c r="G20" s="188">
        <v>103.38093000000001</v>
      </c>
      <c r="H20" s="92">
        <v>43280</v>
      </c>
      <c r="I20" s="92">
        <v>43552</v>
      </c>
      <c r="J20" s="93">
        <v>24.65</v>
      </c>
      <c r="K20" s="239" t="s">
        <v>170</v>
      </c>
      <c r="L20" s="17">
        <v>0.75</v>
      </c>
      <c r="M20" s="209"/>
    </row>
    <row r="21" spans="1:13" s="201" customFormat="1" ht="48.75" customHeight="1" x14ac:dyDescent="0.25">
      <c r="A21" s="233">
        <v>14</v>
      </c>
      <c r="B21" s="239" t="s">
        <v>608</v>
      </c>
      <c r="C21" s="41" t="s">
        <v>783</v>
      </c>
      <c r="D21" s="240">
        <v>127.28416</v>
      </c>
      <c r="E21" s="236">
        <v>42713</v>
      </c>
      <c r="F21" s="239" t="s">
        <v>108</v>
      </c>
      <c r="G21" s="188">
        <v>103.38093000000001</v>
      </c>
      <c r="H21" s="92">
        <v>43343</v>
      </c>
      <c r="I21" s="92">
        <v>43615</v>
      </c>
      <c r="J21" s="58">
        <v>0</v>
      </c>
      <c r="K21" s="239" t="s">
        <v>1051</v>
      </c>
      <c r="L21" s="17">
        <v>0.2</v>
      </c>
      <c r="M21" s="209"/>
    </row>
    <row r="22" spans="1:13" ht="53.25" customHeight="1" x14ac:dyDescent="0.25">
      <c r="A22" s="194">
        <v>15</v>
      </c>
      <c r="B22" s="234" t="s">
        <v>608</v>
      </c>
      <c r="C22" s="76" t="s">
        <v>784</v>
      </c>
      <c r="D22" s="199">
        <v>127.28416</v>
      </c>
      <c r="E22" s="236">
        <v>42713</v>
      </c>
      <c r="F22" s="234" t="s">
        <v>845</v>
      </c>
      <c r="G22" s="195">
        <v>103.38093000000001</v>
      </c>
      <c r="H22" s="151">
        <v>43250</v>
      </c>
      <c r="I22" s="77" t="s">
        <v>846</v>
      </c>
      <c r="J22" s="193">
        <v>54.88</v>
      </c>
      <c r="K22" s="234" t="s">
        <v>170</v>
      </c>
      <c r="L22" s="120">
        <v>0.75</v>
      </c>
      <c r="M22" s="200"/>
    </row>
    <row r="23" spans="1:13" s="39" customFormat="1" ht="50.25" customHeight="1" x14ac:dyDescent="0.25">
      <c r="A23" s="15">
        <v>16</v>
      </c>
      <c r="B23" s="239" t="s">
        <v>499</v>
      </c>
      <c r="C23" s="48" t="s">
        <v>785</v>
      </c>
      <c r="D23" s="240">
        <v>127.28416</v>
      </c>
      <c r="E23" s="236">
        <v>42713</v>
      </c>
      <c r="F23" s="239" t="s">
        <v>581</v>
      </c>
      <c r="G23" s="188">
        <v>103.38093000000001</v>
      </c>
      <c r="H23" s="95"/>
      <c r="I23" s="95"/>
      <c r="J23" s="95"/>
      <c r="K23" s="54" t="s">
        <v>72</v>
      </c>
      <c r="L23" s="172"/>
      <c r="M23" s="54" t="s">
        <v>983</v>
      </c>
    </row>
    <row r="24" spans="1:13" ht="51" customHeight="1" x14ac:dyDescent="0.25">
      <c r="A24" s="233">
        <v>17</v>
      </c>
      <c r="B24" s="239" t="s">
        <v>497</v>
      </c>
      <c r="C24" s="41" t="s">
        <v>786</v>
      </c>
      <c r="D24" s="240">
        <v>127.28416</v>
      </c>
      <c r="E24" s="236">
        <v>42713</v>
      </c>
      <c r="F24" s="239" t="s">
        <v>787</v>
      </c>
      <c r="G24" s="188">
        <v>105.90869000000001</v>
      </c>
      <c r="H24" s="1"/>
      <c r="I24" s="1"/>
      <c r="J24" s="93"/>
      <c r="K24" s="239" t="s">
        <v>1124</v>
      </c>
      <c r="L24" s="17">
        <v>0.3</v>
      </c>
      <c r="M24" s="209"/>
    </row>
    <row r="25" spans="1:13" ht="62.25" customHeight="1" x14ac:dyDescent="0.25">
      <c r="A25" s="233">
        <v>18</v>
      </c>
      <c r="B25" s="239" t="s">
        <v>495</v>
      </c>
      <c r="C25" s="41" t="s">
        <v>788</v>
      </c>
      <c r="D25" s="240">
        <v>127.28416</v>
      </c>
      <c r="E25" s="236">
        <v>42713</v>
      </c>
      <c r="F25" s="239" t="s">
        <v>771</v>
      </c>
      <c r="G25" s="188">
        <v>106.57898</v>
      </c>
      <c r="H25" s="236">
        <v>43252</v>
      </c>
      <c r="I25" s="236">
        <v>43554</v>
      </c>
      <c r="J25" s="58">
        <v>22</v>
      </c>
      <c r="K25" s="239" t="s">
        <v>980</v>
      </c>
      <c r="L25" s="17">
        <v>0.3</v>
      </c>
      <c r="M25" s="209"/>
    </row>
    <row r="26" spans="1:13" ht="56.25" customHeight="1" x14ac:dyDescent="0.25">
      <c r="A26" s="233">
        <v>19</v>
      </c>
      <c r="B26" s="239" t="s">
        <v>495</v>
      </c>
      <c r="C26" s="41" t="s">
        <v>789</v>
      </c>
      <c r="D26" s="240">
        <v>127.28416</v>
      </c>
      <c r="E26" s="236">
        <v>42713</v>
      </c>
      <c r="F26" s="239" t="s">
        <v>840</v>
      </c>
      <c r="G26" s="188">
        <v>106.57898</v>
      </c>
      <c r="H26" s="236">
        <v>43250</v>
      </c>
      <c r="I26" s="236">
        <v>43524</v>
      </c>
      <c r="J26" s="58">
        <v>48</v>
      </c>
      <c r="K26" s="211" t="s">
        <v>8</v>
      </c>
      <c r="L26" s="18">
        <v>1</v>
      </c>
      <c r="M26" s="1"/>
    </row>
    <row r="27" spans="1:13" ht="47.25" customHeight="1" x14ac:dyDescent="0.25">
      <c r="A27" s="233">
        <v>20</v>
      </c>
      <c r="B27" s="239" t="s">
        <v>495</v>
      </c>
      <c r="C27" s="41" t="s">
        <v>790</v>
      </c>
      <c r="D27" s="240">
        <v>127.28416</v>
      </c>
      <c r="E27" s="236">
        <v>42713</v>
      </c>
      <c r="F27" s="239" t="s">
        <v>1052</v>
      </c>
      <c r="G27" s="188">
        <v>106.57</v>
      </c>
      <c r="H27" s="93"/>
      <c r="I27" s="93"/>
      <c r="J27" s="93"/>
      <c r="K27" s="54" t="s">
        <v>72</v>
      </c>
      <c r="L27" s="1"/>
      <c r="M27" s="239" t="s">
        <v>1045</v>
      </c>
    </row>
    <row r="28" spans="1:13" ht="45.75" customHeight="1" x14ac:dyDescent="0.25">
      <c r="A28" s="233">
        <v>21</v>
      </c>
      <c r="B28" s="239" t="s">
        <v>605</v>
      </c>
      <c r="C28" s="41" t="s">
        <v>773</v>
      </c>
      <c r="D28" s="240">
        <v>127.28416</v>
      </c>
      <c r="E28" s="236">
        <v>42713</v>
      </c>
      <c r="F28" s="239" t="s">
        <v>599</v>
      </c>
      <c r="G28" s="188">
        <v>106.95</v>
      </c>
      <c r="H28" s="1"/>
      <c r="I28" s="1"/>
      <c r="J28" s="93"/>
      <c r="K28" s="54" t="s">
        <v>170</v>
      </c>
      <c r="L28" s="17">
        <v>0.92</v>
      </c>
      <c r="M28" s="239"/>
    </row>
    <row r="29" spans="1:13" ht="47.25" customHeight="1" x14ac:dyDescent="0.25">
      <c r="A29" s="233">
        <v>22</v>
      </c>
      <c r="B29" s="239" t="s">
        <v>500</v>
      </c>
      <c r="C29" s="41" t="s">
        <v>842</v>
      </c>
      <c r="D29" s="240">
        <v>127.28416</v>
      </c>
      <c r="E29" s="236">
        <v>42713</v>
      </c>
      <c r="F29" s="239" t="s">
        <v>1076</v>
      </c>
      <c r="G29" s="188">
        <v>103.18</v>
      </c>
      <c r="H29" s="1"/>
      <c r="I29" s="1"/>
      <c r="J29" s="93"/>
      <c r="K29" s="54" t="s">
        <v>170</v>
      </c>
      <c r="L29" s="17">
        <v>0.9</v>
      </c>
      <c r="M29" s="209" t="s">
        <v>844</v>
      </c>
    </row>
    <row r="30" spans="1:13" ht="45" x14ac:dyDescent="0.25">
      <c r="A30" s="233">
        <v>23</v>
      </c>
      <c r="B30" s="239" t="s">
        <v>605</v>
      </c>
      <c r="C30" s="41" t="s">
        <v>772</v>
      </c>
      <c r="D30" s="240">
        <v>127.28416</v>
      </c>
      <c r="E30" s="236">
        <v>42713</v>
      </c>
      <c r="F30" s="239" t="s">
        <v>356</v>
      </c>
      <c r="G30" s="188">
        <v>102.72458</v>
      </c>
      <c r="H30" s="1"/>
      <c r="I30" s="1"/>
      <c r="J30" s="93"/>
      <c r="K30" s="211" t="s">
        <v>8</v>
      </c>
      <c r="L30" s="18">
        <v>1</v>
      </c>
      <c r="M30" s="209" t="s">
        <v>1075</v>
      </c>
    </row>
    <row r="31" spans="1:13" ht="21" x14ac:dyDescent="0.25">
      <c r="C31" s="128" t="s">
        <v>138</v>
      </c>
      <c r="D31" s="129">
        <f>SUM(D8:D30)</f>
        <v>2927.5356800000004</v>
      </c>
    </row>
  </sheetData>
  <mergeCells count="17">
    <mergeCell ref="A1:M1"/>
    <mergeCell ref="A5:A6"/>
    <mergeCell ref="C5:C6"/>
    <mergeCell ref="F5:F6"/>
    <mergeCell ref="H5:H6"/>
    <mergeCell ref="I5:I6"/>
    <mergeCell ref="K5:L5"/>
    <mergeCell ref="B2:C2"/>
    <mergeCell ref="E2:F2"/>
    <mergeCell ref="G2:H2"/>
    <mergeCell ref="B3:C3"/>
    <mergeCell ref="E3:F3"/>
    <mergeCell ref="A4:M4"/>
    <mergeCell ref="G3:H3"/>
    <mergeCell ref="M5:M6"/>
    <mergeCell ref="B5:B6"/>
    <mergeCell ref="D5:E5"/>
  </mergeCells>
  <pageMargins left="0.22" right="0.16" top="0.23" bottom="0.16" header="0.3" footer="0.16"/>
  <pageSetup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30</vt:i4>
      </vt:variant>
    </vt:vector>
  </HeadingPairs>
  <TitlesOfParts>
    <vt:vector size="48" baseType="lpstr">
      <vt:lpstr>ANM (3)</vt:lpstr>
      <vt:lpstr>GNM (3)</vt:lpstr>
      <vt:lpstr>Sub-Divisional</vt:lpstr>
      <vt:lpstr>DFID (2)</vt:lpstr>
      <vt:lpstr>PHC TO CHC (Health) (2)</vt:lpstr>
      <vt:lpstr>PHC TO CHC (Single) (2)</vt:lpstr>
      <vt:lpstr>PHC TO CHC (minority) (2)</vt:lpstr>
      <vt:lpstr>APHC (2)</vt:lpstr>
      <vt:lpstr>APHC 23 SHS</vt:lpstr>
      <vt:lpstr>APHC (MSDP)1 (2)</vt:lpstr>
      <vt:lpstr>HSC MINORITY (2)</vt:lpstr>
      <vt:lpstr>Medical college Schm (2)</vt:lpstr>
      <vt:lpstr>HSC SHS1 (2)</vt:lpstr>
      <vt:lpstr>DEIC </vt:lpstr>
      <vt:lpstr>mch </vt:lpstr>
      <vt:lpstr>Trauma Centre</vt:lpstr>
      <vt:lpstr>Staff Quarter</vt:lpstr>
      <vt:lpstr>Eye Bank</vt:lpstr>
      <vt:lpstr>'ANM (3)'!Print_Area</vt:lpstr>
      <vt:lpstr>'APHC (2)'!Print_Area</vt:lpstr>
      <vt:lpstr>'APHC (MSDP)1 (2)'!Print_Area</vt:lpstr>
      <vt:lpstr>'APHC 23 SHS'!Print_Area</vt:lpstr>
      <vt:lpstr>'DEIC '!Print_Area</vt:lpstr>
      <vt:lpstr>'DFID (2)'!Print_Area</vt:lpstr>
      <vt:lpstr>'GNM (3)'!Print_Area</vt:lpstr>
      <vt:lpstr>'HSC MINORITY (2)'!Print_Area</vt:lpstr>
      <vt:lpstr>'HSC SHS1 (2)'!Print_Area</vt:lpstr>
      <vt:lpstr>'mch '!Print_Area</vt:lpstr>
      <vt:lpstr>'Medical college Schm (2)'!Print_Area</vt:lpstr>
      <vt:lpstr>'PHC TO CHC (Health) (2)'!Print_Area</vt:lpstr>
      <vt:lpstr>'PHC TO CHC (minority) (2)'!Print_Area</vt:lpstr>
      <vt:lpstr>'PHC TO CHC (Single) (2)'!Print_Area</vt:lpstr>
      <vt:lpstr>'Staff Quarter'!Print_Area</vt:lpstr>
      <vt:lpstr>'Sub-Divisional'!Print_Area</vt:lpstr>
      <vt:lpstr>'ANM (3)'!Print_Titles</vt:lpstr>
      <vt:lpstr>'APHC (2)'!Print_Titles</vt:lpstr>
      <vt:lpstr>'APHC (MSDP)1 (2)'!Print_Titles</vt:lpstr>
      <vt:lpstr>'APHC 23 SHS'!Print_Titles</vt:lpstr>
      <vt:lpstr>'DEIC '!Print_Titles</vt:lpstr>
      <vt:lpstr>'DFID (2)'!Print_Titles</vt:lpstr>
      <vt:lpstr>'GNM (3)'!Print_Titles</vt:lpstr>
      <vt:lpstr>'HSC MINORITY (2)'!Print_Titles</vt:lpstr>
      <vt:lpstr>'mch '!Print_Titles</vt:lpstr>
      <vt:lpstr>'Medical college Schm (2)'!Print_Titles</vt:lpstr>
      <vt:lpstr>'PHC TO CHC (Health) (2)'!Print_Titles</vt:lpstr>
      <vt:lpstr>'PHC TO CHC (minority) (2)'!Print_Titles</vt:lpstr>
      <vt:lpstr>'PHC TO CHC (Single) (2)'!Print_Titles</vt:lpstr>
      <vt:lpstr>'Staff Quarter'!Print_Titles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Priya</cp:lastModifiedBy>
  <cp:lastPrinted>2019-05-08T04:38:55Z</cp:lastPrinted>
  <dcterms:created xsi:type="dcterms:W3CDTF">2014-10-15T07:34:28Z</dcterms:created>
  <dcterms:modified xsi:type="dcterms:W3CDTF">2019-05-10T10:44:14Z</dcterms:modified>
</cp:coreProperties>
</file>